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H:\Teemalehed\Eesti TA statistika detsember 2021\"/>
    </mc:Choice>
  </mc:AlternateContent>
  <xr:revisionPtr revIDLastSave="0" documentId="13_ncr:1_{B0548A7B-1269-4D1A-AE39-901370625653}" xr6:coauthVersionLast="36" xr6:coauthVersionMax="45" xr10:uidLastSave="{00000000-0000-0000-0000-000000000000}"/>
  <bookViews>
    <workbookView xWindow="0" yWindow="0" windowWidth="21570" windowHeight="7380" xr2:uid="{00000000-000D-0000-FFFF-FFFF00000000}"/>
  </bookViews>
  <sheets>
    <sheet name="1." sheetId="2" r:id="rId1"/>
    <sheet name="2." sheetId="1" r:id="rId2"/>
    <sheet name="3." sheetId="3" r:id="rId3"/>
    <sheet name="4." sheetId="4" r:id="rId4"/>
    <sheet name="5." sheetId="5" r:id="rId5"/>
    <sheet name="6." sheetId="9" r:id="rId6"/>
    <sheet name="Allikad ja kontakt" sheetId="10" r:id="rId7"/>
  </sheets>
  <definedNames>
    <definedName name="_Hlk57639779" localSheetId="0">'1.'!$A$3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9" i="4" l="1"/>
  <c r="AB10" i="4"/>
  <c r="AA10" i="4"/>
  <c r="AA9" i="4"/>
  <c r="Z10" i="4"/>
  <c r="Z9" i="4"/>
  <c r="I13" i="4"/>
  <c r="L13" i="4"/>
  <c r="P13" i="4"/>
  <c r="Q13" i="4"/>
  <c r="T13" i="4"/>
  <c r="X13" i="4"/>
  <c r="Y13" i="4"/>
  <c r="F12" i="4"/>
  <c r="F13" i="4" s="1"/>
  <c r="G12" i="4"/>
  <c r="G13" i="4" s="1"/>
  <c r="H12" i="4"/>
  <c r="H13" i="4" s="1"/>
  <c r="I12" i="4"/>
  <c r="J12" i="4"/>
  <c r="J13" i="4" s="1"/>
  <c r="K12" i="4"/>
  <c r="K13" i="4" s="1"/>
  <c r="L12" i="4"/>
  <c r="M12" i="4"/>
  <c r="M13" i="4" s="1"/>
  <c r="N12" i="4"/>
  <c r="N13" i="4" s="1"/>
  <c r="O12" i="4"/>
  <c r="O13" i="4" s="1"/>
  <c r="P12" i="4"/>
  <c r="Q12" i="4"/>
  <c r="R12" i="4"/>
  <c r="R13" i="4" s="1"/>
  <c r="S12" i="4"/>
  <c r="S13" i="4" s="1"/>
  <c r="T12" i="4"/>
  <c r="U12" i="4"/>
  <c r="U13" i="4" s="1"/>
  <c r="V12" i="4"/>
  <c r="V13" i="4" s="1"/>
  <c r="W12" i="4"/>
  <c r="W13" i="4" s="1"/>
  <c r="X12" i="4"/>
  <c r="Y12" i="4"/>
  <c r="E12" i="4"/>
  <c r="E13" i="4" s="1"/>
  <c r="D12" i="4"/>
  <c r="D13" i="4" s="1"/>
  <c r="AB5" i="4"/>
  <c r="AB4" i="4"/>
  <c r="AA5" i="4"/>
  <c r="AA4" i="4"/>
  <c r="Z5" i="4"/>
  <c r="Z4" i="4"/>
  <c r="H8" i="4"/>
  <c r="I8" i="4"/>
  <c r="J8" i="4"/>
  <c r="K8" i="4"/>
  <c r="L8" i="4"/>
  <c r="P8" i="4"/>
  <c r="Q8" i="4"/>
  <c r="R8" i="4"/>
  <c r="S8" i="4"/>
  <c r="T8" i="4"/>
  <c r="X8" i="4"/>
  <c r="F7" i="4"/>
  <c r="F8" i="4" s="1"/>
  <c r="G7" i="4"/>
  <c r="G8" i="4" s="1"/>
  <c r="H7" i="4"/>
  <c r="I7" i="4"/>
  <c r="J7" i="4"/>
  <c r="K7" i="4"/>
  <c r="L7" i="4"/>
  <c r="M7" i="4"/>
  <c r="M8" i="4" s="1"/>
  <c r="N7" i="4"/>
  <c r="N8" i="4" s="1"/>
  <c r="O7" i="4"/>
  <c r="O8" i="4" s="1"/>
  <c r="P7" i="4"/>
  <c r="Q7" i="4"/>
  <c r="R7" i="4"/>
  <c r="S7" i="4"/>
  <c r="T7" i="4"/>
  <c r="U7" i="4"/>
  <c r="U8" i="4" s="1"/>
  <c r="V7" i="4"/>
  <c r="V8" i="4" s="1"/>
  <c r="W7" i="4"/>
  <c r="W8" i="4" s="1"/>
  <c r="X7" i="4"/>
  <c r="Y7" i="4"/>
  <c r="Y8" i="4" s="1"/>
  <c r="E7" i="4"/>
  <c r="E8" i="4" s="1"/>
  <c r="D7" i="4"/>
  <c r="D8" i="4" s="1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B8" i="3"/>
  <c r="X5" i="3"/>
  <c r="X6" i="3" s="1"/>
  <c r="E8" i="2" l="1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D8" i="2"/>
  <c r="C8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C7" i="2"/>
</calcChain>
</file>

<file path=xl/sharedStrings.xml><?xml version="1.0" encoding="utf-8"?>
<sst xmlns="http://schemas.openxmlformats.org/spreadsheetml/2006/main" count="107" uniqueCount="72">
  <si>
    <t>Välismaa allikad</t>
  </si>
  <si>
    <t>Kokku</t>
  </si>
  <si>
    <t>Aastane muutus %</t>
  </si>
  <si>
    <t>Avalik sektor</t>
  </si>
  <si>
    <t xml:space="preserve">Erasektor </t>
  </si>
  <si>
    <t>..</t>
  </si>
  <si>
    <t>Rahastuse osakaal</t>
  </si>
  <si>
    <t>Rahastaja</t>
  </si>
  <si>
    <t>Avaliku sektori rahastusega kulutused (tuh EUR)</t>
  </si>
  <si>
    <t>Kulutuste % SKP-st</t>
  </si>
  <si>
    <t>Avaliku sektori TA kulutused kokku (tuh EUR)</t>
  </si>
  <si>
    <t>Aastane muutus (tuh EUR)</t>
  </si>
  <si>
    <t>Välismaise  rahastusega kulutused (tuh EUR)</t>
  </si>
  <si>
    <t>Erasektori rahastusega kulutused (tuh EUR)</t>
  </si>
  <si>
    <t>Aasta</t>
  </si>
  <si>
    <t>TA kulud kokku (mln EUR)</t>
  </si>
  <si>
    <t>Aastane muutus (%)</t>
  </si>
  <si>
    <t>Kulutused (tuh EUR)</t>
  </si>
  <si>
    <t>Erasektor</t>
  </si>
  <si>
    <t>TA kulutuste jagunemine TA kulutusi teinud ettevõtete vahel</t>
  </si>
  <si>
    <t>Info ja side</t>
  </si>
  <si>
    <t>Töötlev tööstus</t>
  </si>
  <si>
    <t>Finants- ja kindlustustegevus</t>
  </si>
  <si>
    <t>Kutse-, teadus- ja tehnikaalane tegevus</t>
  </si>
  <si>
    <t>Hulgi- ja jaekaubandus; mootorsõidukite ja mootorrataste remont</t>
  </si>
  <si>
    <t>Ehitus</t>
  </si>
  <si>
    <t xml:space="preserve">Tabelis on toodud sektorid, milles tegutsevad ettevõtted raporteerisid 2019. aastal TA kulutusi ning mille andmete avaldamist andmekaitse põhimõte võimaldas. </t>
  </si>
  <si>
    <t>Allikad: Statistikaamet (http://andmebaas.stat.ee), ETAg-i arvutused. Kasutatud tabelid:</t>
  </si>
  <si>
    <t>www.etag.ee/teadusagentuur/kontaktid/analuusiosakond</t>
  </si>
  <si>
    <t>Teemaleht ja kasutatud andmed on kättesaadavad ETAg-i kodulehel:</t>
  </si>
  <si>
    <t>www.etag.ee/tegevused/uuringud-ja-statistika/statistika</t>
  </si>
  <si>
    <t>5. Teadustöötajate keskmise palga võrdlus Eesti keskmise palgaga</t>
  </si>
  <si>
    <t xml:space="preserve">Kokku </t>
  </si>
  <si>
    <t>Aastane muutus (TTE)</t>
  </si>
  <si>
    <t>Teadus-
töötajad</t>
  </si>
  <si>
    <t>Sh teadlased ja
 insenerid</t>
  </si>
  <si>
    <t xml:space="preserve">4. Eesti teadustöötajate täistöökohtade (TTE) arvud avalikus ja erasektoris </t>
  </si>
  <si>
    <t xml:space="preserve">* Teadlaste ja inseneridena on määratletud kõik teaduskraadiga või kõrgharidusdiplomiga isikud, kes tegelevad professionaalidena alus- ja rakendusuuringutega või teevad katse- ja arendustöid uute teadmiste, toodete, protsesside, meetodite ja süsteemide loomiseks; kõik T&amp;A-ga seotud õppejõud, samuti teadusasutuste ja nende allüksuste juhid, kes kavandavad või korraldavad teaduslik-tehnilisi projekte; algupäraste uuringutega tegelevad doktorandid ja magistrandid. Teadustöötajatena on määratletud kõik teadlased ja insenerid, tehnikud ja abitööjõud, kelle tööajast vähemalt 10% kuulub teadus- ja arendustegevusele. (Statistikaamet) </t>
  </si>
  <si>
    <t>Sisemajanduse koguprodukt jooksevhindades, miljonit eurot</t>
  </si>
  <si>
    <t>… aastane muutus (mln EUR)</t>
  </si>
  <si>
    <t>… aastane muutus (%)</t>
  </si>
  <si>
    <t>TA kulutuste osatähtsus SKP-st (%)</t>
  </si>
  <si>
    <t>TA rahastamine riigi- ja kohalikust eelarvest, osatähtsus SKP-st (%)</t>
  </si>
  <si>
    <t xml:space="preserve">1. Kulutused teadus- ja arendustegevusele ja nende rahastamine riigi- ja kohalikust eelarvest </t>
  </si>
  <si>
    <t>Eesti teadus- ja arendustegevuse statistika teemalehe andmed, detsember 2021</t>
  </si>
  <si>
    <t>Osakaal 2020</t>
  </si>
  <si>
    <t xml:space="preserve">2. Avaliku sektori TA kulutuste allikad allikad ja osakaalud SKP-st  </t>
  </si>
  <si>
    <t>% sisemajanduse koguproduktist</t>
  </si>
  <si>
    <t>Muutus 2020/ 2016</t>
  </si>
  <si>
    <t>3. Erasektori TA kulutused ja osakaal SKP-st (%)</t>
  </si>
  <si>
    <t>Osakaal 2016</t>
  </si>
  <si>
    <t>Tööjõukulud (tuhat eurot)</t>
  </si>
  <si>
    <t>TA töötajate keskmine brutokuupalk täistööaja ekvivalendi kohta (eurot kuus)</t>
  </si>
  <si>
    <t>Eesti keskmine brutopalk (eurot kuus)</t>
  </si>
  <si>
    <t>Avaliku sektori TA töötajate palk Eesti keskmisest brutopalgast (%)</t>
  </si>
  <si>
    <t>Era- sektor</t>
  </si>
  <si>
    <t xml:space="preserve">6. Tegevusalade TA kulutuste osakaal ettevõtete TA kulutustest võrrelduna hõivatute osakaalu ja keskmise brutopalgaga 2020. aastal </t>
  </si>
  <si>
    <t>Hõivatute osakaal kogu hõivest</t>
  </si>
  <si>
    <t>Keskmine brutopalk (eurot kuus)</t>
  </si>
  <si>
    <t>Elektrienergia, gaasi ja auruga varustamine; veevarustus</t>
  </si>
  <si>
    <t>Mäetööstus</t>
  </si>
  <si>
    <t>Kinnisvaraalane tegevus</t>
  </si>
  <si>
    <t>Tervishoid</t>
  </si>
  <si>
    <t>Põllumajandus, metsamajandus ja kalapüük</t>
  </si>
  <si>
    <t>Veondus ja laondus</t>
  </si>
  <si>
    <r>
      <t>1.</t>
    </r>
    <r>
      <rPr>
        <sz val="10"/>
        <color theme="1"/>
        <rFont val="Times New Roman"/>
        <family val="1"/>
        <charset val="186"/>
      </rPr>
      <t xml:space="preserve">       </t>
    </r>
    <r>
      <rPr>
        <sz val="10"/>
        <color theme="1"/>
        <rFont val="Calibri"/>
        <family val="2"/>
        <charset val="186"/>
      </rPr>
      <t>TD052, viimati uuendatud  02.12.2021.</t>
    </r>
  </si>
  <si>
    <r>
      <t>2.</t>
    </r>
    <r>
      <rPr>
        <sz val="10"/>
        <color theme="1"/>
        <rFont val="Times New Roman"/>
        <family val="1"/>
        <charset val="186"/>
      </rPr>
      <t xml:space="preserve">       </t>
    </r>
    <r>
      <rPr>
        <sz val="10"/>
        <color theme="1"/>
        <rFont val="Calibri"/>
        <family val="2"/>
        <charset val="186"/>
      </rPr>
      <t>TD078 ja TD052, viimati uuendatud 02.12.2021.</t>
    </r>
  </si>
  <si>
    <r>
      <t>3.</t>
    </r>
    <r>
      <rPr>
        <sz val="10"/>
        <color theme="1"/>
        <rFont val="Times New Roman"/>
        <family val="1"/>
        <charset val="186"/>
      </rPr>
      <t xml:space="preserve">       </t>
    </r>
    <r>
      <rPr>
        <sz val="10"/>
        <color theme="1"/>
        <rFont val="Calibri"/>
        <family val="2"/>
        <charset val="186"/>
      </rPr>
      <t>TD050 ja TD052 viimati uuendatud 02.12.2021.</t>
    </r>
  </si>
  <si>
    <r>
      <t>4.</t>
    </r>
    <r>
      <rPr>
        <sz val="10"/>
        <color theme="1"/>
        <rFont val="Times New Roman"/>
        <family val="1"/>
        <charset val="186"/>
      </rPr>
      <t xml:space="preserve">       </t>
    </r>
    <r>
      <rPr>
        <sz val="10"/>
        <color theme="1"/>
        <rFont val="Calibri"/>
        <family val="2"/>
        <charset val="186"/>
      </rPr>
      <t>TD01, viimati uuendatud    02.12.2021.</t>
    </r>
  </si>
  <si>
    <r>
      <t>5.</t>
    </r>
    <r>
      <rPr>
        <sz val="10"/>
        <color theme="1"/>
        <rFont val="Times New Roman"/>
        <family val="1"/>
        <charset val="186"/>
      </rPr>
      <t xml:space="preserve">       </t>
    </r>
    <r>
      <rPr>
        <sz val="10"/>
        <color theme="1"/>
        <rFont val="Calibri"/>
        <family val="2"/>
        <charset val="186"/>
      </rPr>
      <t>TD01, viimati uuendatud 02.12.2021; TD050, 02.12.2021; PA001, viimati uuendatud 26.11.2021.</t>
    </r>
  </si>
  <si>
    <r>
      <t>6.</t>
    </r>
    <r>
      <rPr>
        <sz val="10"/>
        <color theme="1"/>
        <rFont val="Times New Roman"/>
        <family val="1"/>
        <charset val="186"/>
      </rPr>
      <t xml:space="preserve">       </t>
    </r>
    <r>
      <rPr>
        <sz val="10"/>
        <color theme="1"/>
        <rFont val="Calibri"/>
        <family val="2"/>
        <charset val="186"/>
      </rPr>
      <t>TD024, viimati uuendatud  02.12.2021; PA001 viimati uuendatud 26.11.2021; TT02001, viimati uuendatud 15.02.2021.</t>
    </r>
  </si>
  <si>
    <t xml:space="preserve">Kontakt: Kadri Raudvere, ETAg-i analüüsiosakond: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</si>
</sst>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b/>
      <sz val="16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rgb="FFFF0000"/>
      <name val="Roboto"/>
      <family val="2"/>
      <charset val="186"/>
    </font>
    <font>
      <sz val="11"/>
      <name val="Calibri"/>
      <family val="2"/>
      <charset val="186"/>
      <scheme val="minor"/>
    </font>
    <font>
      <sz val="10"/>
      <name val="Roboto"/>
      <family val="2"/>
      <charset val="186"/>
    </font>
    <font>
      <sz val="10"/>
      <color theme="1"/>
      <name val="Calibri"/>
      <family val="2"/>
      <charset val="186"/>
    </font>
    <font>
      <sz val="10"/>
      <color theme="1"/>
      <name val="Roboto"/>
      <family val="2"/>
      <charset val="186"/>
    </font>
    <font>
      <sz val="10"/>
      <color rgb="FF2C2A29"/>
      <name val="Calibri"/>
      <family val="2"/>
      <charset val="186"/>
      <scheme val="minor"/>
    </font>
    <font>
      <b/>
      <sz val="10"/>
      <color rgb="FF2C2A29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10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E0D7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D5F2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/>
    <xf numFmtId="0" fontId="1" fillId="0" borderId="0"/>
  </cellStyleXfs>
  <cellXfs count="85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165" fontId="3" fillId="0" borderId="0" xfId="0" applyNumberFormat="1" applyFont="1"/>
    <xf numFmtId="0" fontId="0" fillId="0" borderId="0" xfId="0" applyAlignment="1">
      <alignment wrapText="1"/>
    </xf>
    <xf numFmtId="0" fontId="2" fillId="0" borderId="0" xfId="0" applyFont="1"/>
    <xf numFmtId="0" fontId="5" fillId="0" borderId="0" xfId="0" applyFont="1" applyAlignment="1">
      <alignment vertical="center"/>
    </xf>
    <xf numFmtId="3" fontId="0" fillId="0" borderId="0" xfId="0" applyNumberFormat="1"/>
    <xf numFmtId="0" fontId="0" fillId="3" borderId="0" xfId="0" applyFill="1"/>
    <xf numFmtId="0" fontId="8" fillId="3" borderId="0" xfId="2" applyFill="1"/>
    <xf numFmtId="0" fontId="9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166" fontId="10" fillId="0" borderId="1" xfId="0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164" fontId="7" fillId="0" borderId="1" xfId="1" applyNumberFormat="1" applyFont="1" applyBorder="1"/>
    <xf numFmtId="0" fontId="7" fillId="0" borderId="1" xfId="0" applyFont="1" applyFill="1" applyBorder="1"/>
    <xf numFmtId="10" fontId="7" fillId="0" borderId="1" xfId="1" applyNumberFormat="1" applyFont="1" applyFill="1" applyBorder="1"/>
    <xf numFmtId="10" fontId="7" fillId="0" borderId="1" xfId="1" applyNumberFormat="1" applyFont="1" applyBorder="1"/>
    <xf numFmtId="0" fontId="11" fillId="2" borderId="1" xfId="0" applyFont="1" applyFill="1" applyBorder="1"/>
    <xf numFmtId="0" fontId="10" fillId="2" borderId="1" xfId="0" applyFont="1" applyFill="1" applyBorder="1"/>
    <xf numFmtId="165" fontId="10" fillId="0" borderId="1" xfId="0" applyNumberFormat="1" applyFont="1" applyBorder="1"/>
    <xf numFmtId="0" fontId="10" fillId="0" borderId="1" xfId="0" applyFont="1" applyBorder="1"/>
    <xf numFmtId="164" fontId="10" fillId="0" borderId="1" xfId="1" applyNumberFormat="1" applyFont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3" fontId="10" fillId="0" borderId="1" xfId="0" applyNumberFormat="1" applyFont="1" applyBorder="1"/>
    <xf numFmtId="3" fontId="10" fillId="0" borderId="1" xfId="0" applyNumberFormat="1" applyFont="1" applyBorder="1" applyAlignment="1">
      <alignment horizontal="right"/>
    </xf>
    <xf numFmtId="9" fontId="10" fillId="0" borderId="1" xfId="0" applyNumberFormat="1" applyFont="1" applyBorder="1" applyAlignment="1">
      <alignment horizontal="right"/>
    </xf>
    <xf numFmtId="9" fontId="10" fillId="0" borderId="1" xfId="1" applyNumberFormat="1" applyFont="1" applyBorder="1"/>
    <xf numFmtId="164" fontId="10" fillId="0" borderId="1" xfId="0" applyNumberFormat="1" applyFont="1" applyBorder="1" applyAlignment="1">
      <alignment horizontal="right"/>
    </xf>
    <xf numFmtId="0" fontId="10" fillId="0" borderId="0" xfId="0" applyFont="1"/>
    <xf numFmtId="166" fontId="14" fillId="0" borderId="0" xfId="0" applyNumberFormat="1" applyFont="1" applyFill="1" applyProtection="1"/>
    <xf numFmtId="0" fontId="14" fillId="0" borderId="0" xfId="0" applyFont="1"/>
    <xf numFmtId="2" fontId="0" fillId="0" borderId="0" xfId="0" applyNumberFormat="1"/>
    <xf numFmtId="2" fontId="15" fillId="0" borderId="0" xfId="0" applyNumberFormat="1" applyFont="1"/>
    <xf numFmtId="2" fontId="13" fillId="0" borderId="0" xfId="0" applyNumberFormat="1" applyFont="1"/>
    <xf numFmtId="2" fontId="14" fillId="0" borderId="0" xfId="0" applyNumberFormat="1" applyFont="1"/>
    <xf numFmtId="2" fontId="16" fillId="0" borderId="0" xfId="0" applyNumberFormat="1" applyFont="1"/>
    <xf numFmtId="166" fontId="15" fillId="0" borderId="0" xfId="0" applyNumberFormat="1" applyFont="1" applyFill="1" applyProtection="1"/>
    <xf numFmtId="166" fontId="16" fillId="0" borderId="0" xfId="0" applyNumberFormat="1" applyFont="1" applyFill="1" applyProtection="1"/>
    <xf numFmtId="166" fontId="13" fillId="0" borderId="0" xfId="0" applyNumberFormat="1" applyFont="1" applyFill="1" applyProtection="1"/>
    <xf numFmtId="2" fontId="15" fillId="0" borderId="0" xfId="0" applyNumberFormat="1" applyFont="1" applyAlignment="1"/>
    <xf numFmtId="2" fontId="16" fillId="0" borderId="0" xfId="0" applyNumberFormat="1" applyFont="1" applyAlignment="1"/>
    <xf numFmtId="0" fontId="5" fillId="0" borderId="0" xfId="0" applyFont="1" applyAlignment="1">
      <alignment wrapText="1"/>
    </xf>
    <xf numFmtId="2" fontId="10" fillId="0" borderId="1" xfId="1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0" fillId="0" borderId="0" xfId="1" applyNumberFormat="1" applyFont="1"/>
    <xf numFmtId="166" fontId="0" fillId="0" borderId="0" xfId="0" applyNumberFormat="1"/>
    <xf numFmtId="0" fontId="10" fillId="0" borderId="1" xfId="0" applyFont="1" applyFill="1" applyBorder="1" applyAlignment="1">
      <alignment horizontal="left" vertical="top" wrapText="1"/>
    </xf>
    <xf numFmtId="3" fontId="7" fillId="0" borderId="1" xfId="0" applyNumberFormat="1" applyFont="1" applyBorder="1"/>
    <xf numFmtId="10" fontId="10" fillId="0" borderId="1" xfId="1" applyNumberFormat="1" applyFont="1" applyBorder="1"/>
    <xf numFmtId="0" fontId="10" fillId="0" borderId="1" xfId="0" applyFont="1" applyBorder="1" applyAlignment="1">
      <alignment wrapText="1"/>
    </xf>
    <xf numFmtId="0" fontId="20" fillId="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1" fontId="19" fillId="5" borderId="1" xfId="0" applyNumberFormat="1" applyFont="1" applyFill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 vertical="center"/>
    </xf>
    <xf numFmtId="9" fontId="19" fillId="5" borderId="1" xfId="0" applyNumberFormat="1" applyFont="1" applyFill="1" applyBorder="1" applyAlignment="1">
      <alignment horizontal="right" vertical="center"/>
    </xf>
    <xf numFmtId="0" fontId="21" fillId="3" borderId="0" xfId="0" applyFont="1" applyFill="1" applyAlignment="1">
      <alignment horizontal="left" vertical="center" indent="6"/>
    </xf>
    <xf numFmtId="0" fontId="1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19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</cellXfs>
  <cellStyles count="5">
    <cellStyle name="Hüperlink" xfId="2" builtinId="8"/>
    <cellStyle name="Normaallaad" xfId="0" builtinId="0"/>
    <cellStyle name="Normaallaad 2" xfId="3" xr:uid="{82BBED66-E020-44D8-BD95-F3D66951EA56}"/>
    <cellStyle name="Normal 2" xfId="4" xr:uid="{90C48281-3E7C-461F-AD9C-3AE2825EF6CC}"/>
    <cellStyle name="Protsent" xfId="1" builtinId="5"/>
  </cellStyles>
  <dxfs count="0"/>
  <tableStyles count="0" defaultTableStyle="TableStyleMedium2" defaultPivotStyle="PivotStyleLight16"/>
  <colors>
    <mruColors>
      <color rgb="FFE0D7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552450</xdr:colOff>
      <xdr:row>0</xdr:row>
      <xdr:rowOff>152400</xdr:rowOff>
    </xdr:from>
    <xdr:to>
      <xdr:col>14</xdr:col>
      <xdr:colOff>315027</xdr:colOff>
      <xdr:row>4</xdr:row>
      <xdr:rowOff>85725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6E012049-208D-4E2B-853C-F0AB13462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50" y="152400"/>
          <a:ext cx="2810577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etag.ee/tegevused/uuringud-ja-statistika/statistika" TargetMode="External"/><Relationship Id="rId1" Type="http://schemas.openxmlformats.org/officeDocument/2006/relationships/hyperlink" Target="http://www.etag.ee/teadusagentuur/kontaktid/analuusiosakon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6F587-DB1E-4DD3-8BE1-024EB6D93965}">
  <dimension ref="A1:X28"/>
  <sheetViews>
    <sheetView tabSelected="1" workbookViewId="0">
      <selection activeCell="A3" sqref="A3"/>
    </sheetView>
  </sheetViews>
  <sheetFormatPr defaultRowHeight="15" x14ac:dyDescent="0.25"/>
  <cols>
    <col min="1" max="1" width="27.85546875" customWidth="1"/>
    <col min="2" max="2" width="8.42578125" customWidth="1"/>
    <col min="3" max="3" width="7.28515625" customWidth="1"/>
  </cols>
  <sheetData>
    <row r="1" spans="1:24" ht="21" x14ac:dyDescent="0.25">
      <c r="A1" s="12" t="s">
        <v>44</v>
      </c>
    </row>
    <row r="3" spans="1:24" x14ac:dyDescent="0.25">
      <c r="A3" s="8" t="s">
        <v>43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4" x14ac:dyDescent="0.25">
      <c r="A4" s="8"/>
    </row>
    <row r="5" spans="1:24" ht="15" customHeight="1" x14ac:dyDescent="0.25">
      <c r="A5" s="13"/>
      <c r="B5" s="14">
        <v>1998</v>
      </c>
      <c r="C5" s="14">
        <v>1999</v>
      </c>
      <c r="D5" s="14">
        <v>2000</v>
      </c>
      <c r="E5" s="14">
        <v>2001</v>
      </c>
      <c r="F5" s="14">
        <v>2002</v>
      </c>
      <c r="G5" s="14">
        <v>2003</v>
      </c>
      <c r="H5" s="14">
        <v>2004</v>
      </c>
      <c r="I5" s="14">
        <v>2005</v>
      </c>
      <c r="J5" s="14">
        <v>2006</v>
      </c>
      <c r="K5" s="14">
        <v>2007</v>
      </c>
      <c r="L5" s="14">
        <v>2008</v>
      </c>
      <c r="M5" s="14">
        <v>2009</v>
      </c>
      <c r="N5" s="14">
        <v>2010</v>
      </c>
      <c r="O5" s="14">
        <v>2011</v>
      </c>
      <c r="P5" s="14">
        <v>2012</v>
      </c>
      <c r="Q5" s="14">
        <v>2013</v>
      </c>
      <c r="R5" s="14">
        <v>2014</v>
      </c>
      <c r="S5" s="14">
        <v>2015</v>
      </c>
      <c r="T5" s="14">
        <v>2016</v>
      </c>
      <c r="U5" s="14">
        <v>2017</v>
      </c>
      <c r="V5" s="14">
        <v>2018</v>
      </c>
      <c r="W5" s="14">
        <v>2019</v>
      </c>
      <c r="X5" s="14">
        <v>2020</v>
      </c>
    </row>
    <row r="6" spans="1:24" ht="15" customHeight="1" x14ac:dyDescent="0.25">
      <c r="A6" s="56" t="s">
        <v>15</v>
      </c>
      <c r="B6" s="16">
        <v>28.82</v>
      </c>
      <c r="C6" s="16">
        <v>36.61</v>
      </c>
      <c r="D6" s="16">
        <v>37.03</v>
      </c>
      <c r="E6" s="16">
        <v>48.8</v>
      </c>
      <c r="F6" s="16">
        <v>55.7</v>
      </c>
      <c r="G6" s="16">
        <v>66.86</v>
      </c>
      <c r="H6" s="16">
        <v>82.7</v>
      </c>
      <c r="I6" s="16">
        <v>104.02</v>
      </c>
      <c r="J6" s="16">
        <v>150.99</v>
      </c>
      <c r="K6" s="16">
        <v>173.65</v>
      </c>
      <c r="L6" s="16">
        <v>208.04</v>
      </c>
      <c r="M6" s="16">
        <v>197.4</v>
      </c>
      <c r="N6" s="16">
        <v>232.76</v>
      </c>
      <c r="O6" s="16">
        <v>384.45</v>
      </c>
      <c r="P6" s="16">
        <v>380.69</v>
      </c>
      <c r="Q6" s="16">
        <v>325.94</v>
      </c>
      <c r="R6" s="16">
        <v>286.74</v>
      </c>
      <c r="S6" s="16">
        <v>302.82</v>
      </c>
      <c r="T6" s="16">
        <v>270.3</v>
      </c>
      <c r="U6" s="16">
        <v>304.32</v>
      </c>
      <c r="V6" s="16">
        <v>365.64</v>
      </c>
      <c r="W6" s="16">
        <v>452.97</v>
      </c>
      <c r="X6" s="16">
        <v>480.89194300000003</v>
      </c>
    </row>
    <row r="7" spans="1:24" ht="19.5" customHeight="1" x14ac:dyDescent="0.25">
      <c r="A7" s="56" t="s">
        <v>39</v>
      </c>
      <c r="B7" s="16" t="s">
        <v>5</v>
      </c>
      <c r="C7" s="16">
        <f>C6-B6</f>
        <v>7.7899999999999991</v>
      </c>
      <c r="D7" s="16">
        <f t="shared" ref="D7:X7" si="0">D6-C6</f>
        <v>0.42000000000000171</v>
      </c>
      <c r="E7" s="16">
        <f t="shared" si="0"/>
        <v>11.769999999999996</v>
      </c>
      <c r="F7" s="16">
        <f t="shared" si="0"/>
        <v>6.9000000000000057</v>
      </c>
      <c r="G7" s="16">
        <f t="shared" si="0"/>
        <v>11.159999999999997</v>
      </c>
      <c r="H7" s="16">
        <f t="shared" si="0"/>
        <v>15.840000000000003</v>
      </c>
      <c r="I7" s="16">
        <f t="shared" si="0"/>
        <v>21.319999999999993</v>
      </c>
      <c r="J7" s="16">
        <f t="shared" si="0"/>
        <v>46.970000000000013</v>
      </c>
      <c r="K7" s="16">
        <f t="shared" si="0"/>
        <v>22.659999999999997</v>
      </c>
      <c r="L7" s="16">
        <f t="shared" si="0"/>
        <v>34.389999999999986</v>
      </c>
      <c r="M7" s="16">
        <f t="shared" si="0"/>
        <v>-10.639999999999986</v>
      </c>
      <c r="N7" s="16">
        <f t="shared" si="0"/>
        <v>35.359999999999985</v>
      </c>
      <c r="O7" s="16">
        <f t="shared" si="0"/>
        <v>151.69</v>
      </c>
      <c r="P7" s="16">
        <f t="shared" si="0"/>
        <v>-3.7599999999999909</v>
      </c>
      <c r="Q7" s="16">
        <f t="shared" si="0"/>
        <v>-54.75</v>
      </c>
      <c r="R7" s="16">
        <f t="shared" si="0"/>
        <v>-39.199999999999989</v>
      </c>
      <c r="S7" s="16">
        <f t="shared" si="0"/>
        <v>16.079999999999984</v>
      </c>
      <c r="T7" s="16">
        <f t="shared" si="0"/>
        <v>-32.519999999999982</v>
      </c>
      <c r="U7" s="16">
        <f t="shared" si="0"/>
        <v>34.019999999999982</v>
      </c>
      <c r="V7" s="16">
        <f t="shared" si="0"/>
        <v>61.319999999999993</v>
      </c>
      <c r="W7" s="16">
        <f t="shared" si="0"/>
        <v>87.330000000000041</v>
      </c>
      <c r="X7" s="16">
        <f t="shared" si="0"/>
        <v>27.921942999999999</v>
      </c>
    </row>
    <row r="8" spans="1:24" ht="20.25" customHeight="1" x14ac:dyDescent="0.25">
      <c r="A8" s="56" t="s">
        <v>40</v>
      </c>
      <c r="B8" s="17" t="s">
        <v>5</v>
      </c>
      <c r="C8" s="17">
        <f>C7/B6</f>
        <v>0.27029840388619009</v>
      </c>
      <c r="D8" s="17">
        <f>D7/C6</f>
        <v>1.1472275334608078E-2</v>
      </c>
      <c r="E8" s="17">
        <f t="shared" ref="E8:X8" si="1">E7/D6</f>
        <v>0.31785039157439904</v>
      </c>
      <c r="F8" s="17">
        <f t="shared" si="1"/>
        <v>0.14139344262295095</v>
      </c>
      <c r="G8" s="17">
        <f t="shared" si="1"/>
        <v>0.20035906642728898</v>
      </c>
      <c r="H8" s="17">
        <f t="shared" si="1"/>
        <v>0.23691295243793006</v>
      </c>
      <c r="I8" s="17">
        <f t="shared" si="1"/>
        <v>0.25779927448609424</v>
      </c>
      <c r="J8" s="17">
        <f t="shared" si="1"/>
        <v>0.45154777927321682</v>
      </c>
      <c r="K8" s="17">
        <f t="shared" si="1"/>
        <v>0.15007616398436979</v>
      </c>
      <c r="L8" s="17">
        <f t="shared" si="1"/>
        <v>0.19804203858335725</v>
      </c>
      <c r="M8" s="17">
        <f t="shared" si="1"/>
        <v>-5.1144010767160096E-2</v>
      </c>
      <c r="N8" s="17">
        <f t="shared" si="1"/>
        <v>0.17912867274569394</v>
      </c>
      <c r="O8" s="17">
        <f t="shared" si="1"/>
        <v>0.65170132325141783</v>
      </c>
      <c r="P8" s="17">
        <f t="shared" si="1"/>
        <v>-9.7802054883599707E-3</v>
      </c>
      <c r="Q8" s="17">
        <f t="shared" si="1"/>
        <v>-0.14381780451285822</v>
      </c>
      <c r="R8" s="17">
        <f t="shared" si="1"/>
        <v>-0.12026753390194511</v>
      </c>
      <c r="S8" s="17">
        <f t="shared" si="1"/>
        <v>5.6078677547604046E-2</v>
      </c>
      <c r="T8" s="17">
        <f t="shared" si="1"/>
        <v>-0.10739052902714478</v>
      </c>
      <c r="U8" s="17">
        <f t="shared" si="1"/>
        <v>0.12586015538290782</v>
      </c>
      <c r="V8" s="17">
        <f t="shared" si="1"/>
        <v>0.20149842271293372</v>
      </c>
      <c r="W8" s="17">
        <f t="shared" si="1"/>
        <v>0.23884148342632108</v>
      </c>
      <c r="X8" s="17">
        <f t="shared" si="1"/>
        <v>6.1641925513830929E-2</v>
      </c>
    </row>
    <row r="9" spans="1:24" ht="21" customHeight="1" x14ac:dyDescent="0.25">
      <c r="A9" s="56" t="s">
        <v>41</v>
      </c>
      <c r="B9" s="52">
        <v>0.56505372127676257</v>
      </c>
      <c r="C9" s="52">
        <v>0.677097782463149</v>
      </c>
      <c r="D9" s="52">
        <v>0.60000648130144529</v>
      </c>
      <c r="E9" s="52">
        <v>0.69842996379041367</v>
      </c>
      <c r="F9" s="52">
        <v>0.71203947536624657</v>
      </c>
      <c r="G9" s="52">
        <v>0.76460363203879056</v>
      </c>
      <c r="H9" s="52">
        <v>0.84581948350805414</v>
      </c>
      <c r="I9" s="52">
        <v>0.91701709379104857</v>
      </c>
      <c r="J9" s="52">
        <v>1.1127652204673923</v>
      </c>
      <c r="K9" s="52">
        <v>1.0587575375122704</v>
      </c>
      <c r="L9" s="52">
        <v>1.2518880016367697</v>
      </c>
      <c r="M9" s="52">
        <v>1.3968397738449889</v>
      </c>
      <c r="N9" s="52">
        <v>1.5789866427878516</v>
      </c>
      <c r="O9" s="53">
        <v>2.3052292637297405</v>
      </c>
      <c r="P9" s="53">
        <v>2.1247774422745258</v>
      </c>
      <c r="Q9" s="53">
        <v>1.7235653700530915</v>
      </c>
      <c r="R9" s="53">
        <v>1.4302530900529722</v>
      </c>
      <c r="S9" s="53">
        <v>1.4677627305951122</v>
      </c>
      <c r="T9" s="53">
        <v>1.2428786227635773</v>
      </c>
      <c r="U9" s="53">
        <v>1.2768528464017188</v>
      </c>
      <c r="V9" s="53">
        <v>1.4162376973936484</v>
      </c>
      <c r="W9" s="53">
        <v>1.6333661470559602</v>
      </c>
      <c r="X9" s="53">
        <v>1.7920659710447373</v>
      </c>
    </row>
    <row r="10" spans="1:24" ht="42.75" customHeight="1" x14ac:dyDescent="0.25">
      <c r="A10" s="56" t="s">
        <v>42</v>
      </c>
      <c r="B10" s="52">
        <v>0.35585444278880085</v>
      </c>
      <c r="C10" s="52">
        <v>0.43851375094786293</v>
      </c>
      <c r="D10" s="52">
        <v>0.35501328666796295</v>
      </c>
      <c r="E10" s="52">
        <v>0.36338395042292226</v>
      </c>
      <c r="F10" s="52">
        <v>0.38363204049804411</v>
      </c>
      <c r="G10" s="52">
        <v>0.37155207904487447</v>
      </c>
      <c r="H10" s="52">
        <v>0.37310150856558422</v>
      </c>
      <c r="I10" s="52">
        <v>0.39891389630883434</v>
      </c>
      <c r="J10" s="52">
        <v>0.49583975119574908</v>
      </c>
      <c r="K10" s="52">
        <v>0.48325437617749817</v>
      </c>
      <c r="L10" s="52">
        <v>0.62624487757324843</v>
      </c>
      <c r="M10" s="52">
        <v>0.68186160388907369</v>
      </c>
      <c r="N10" s="52">
        <v>0.69709858830073745</v>
      </c>
      <c r="O10" s="53">
        <v>0.75497832382939689</v>
      </c>
      <c r="P10" s="53">
        <v>0.81393336942628935</v>
      </c>
      <c r="Q10" s="53">
        <v>0.81413795291579416</v>
      </c>
      <c r="R10" s="53">
        <v>0.70754481699105154</v>
      </c>
      <c r="S10" s="53">
        <v>0.68046763670909383</v>
      </c>
      <c r="T10" s="53">
        <v>0.46735546880388446</v>
      </c>
      <c r="U10" s="53">
        <v>0.51322502685284643</v>
      </c>
      <c r="V10" s="53">
        <v>0.60597961863372796</v>
      </c>
      <c r="W10" s="53">
        <v>0.6080635215975595</v>
      </c>
      <c r="X10" s="53">
        <v>0.66295254243604318</v>
      </c>
    </row>
    <row r="12" spans="1:24" x14ac:dyDescent="0.25"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</row>
    <row r="17" spans="1:24" x14ac:dyDescent="0.25">
      <c r="A17" s="6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40"/>
    </row>
    <row r="18" spans="1:24" x14ac:dyDescent="0.25">
      <c r="A18" s="51"/>
      <c r="X18" s="41"/>
    </row>
    <row r="19" spans="1:24" x14ac:dyDescent="0.25">
      <c r="A19" s="5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2"/>
      <c r="U19" s="42"/>
      <c r="V19" s="44"/>
      <c r="W19" s="44"/>
      <c r="X19" s="41"/>
    </row>
    <row r="20" spans="1:24" x14ac:dyDescent="0.25">
      <c r="A20" s="6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  <c r="R20" s="42"/>
      <c r="S20" s="43"/>
      <c r="T20" s="42"/>
      <c r="U20" s="42"/>
      <c r="V20" s="42"/>
      <c r="W20" s="43"/>
      <c r="X20" s="42"/>
    </row>
    <row r="21" spans="1:24" x14ac:dyDescent="0.25">
      <c r="A21" s="6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4"/>
      <c r="P21" s="41"/>
      <c r="Q21" s="41"/>
      <c r="R21" s="41"/>
      <c r="S21" s="41"/>
      <c r="T21" s="41"/>
      <c r="U21" s="41"/>
      <c r="V21" s="41"/>
      <c r="W21" s="44"/>
      <c r="X21" s="41"/>
    </row>
    <row r="22" spans="1:24" x14ac:dyDescent="0.25">
      <c r="A22" s="6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5"/>
      <c r="O22" s="45"/>
      <c r="P22" s="41"/>
      <c r="Q22" s="41"/>
      <c r="R22" s="41"/>
      <c r="S22" s="41"/>
      <c r="T22" s="45"/>
      <c r="U22" s="45"/>
      <c r="V22" s="45"/>
      <c r="W22" s="41"/>
      <c r="X22" s="41"/>
    </row>
    <row r="23" spans="1:24" x14ac:dyDescent="0.25">
      <c r="A23" s="6"/>
      <c r="B23" s="41"/>
      <c r="C23" s="41"/>
      <c r="D23" s="44"/>
      <c r="E23" s="41"/>
      <c r="F23" s="41"/>
      <c r="G23" s="41"/>
      <c r="H23" s="41"/>
      <c r="I23" s="41"/>
      <c r="J23" s="41"/>
      <c r="K23" s="41"/>
      <c r="L23" s="41"/>
      <c r="M23" s="41"/>
      <c r="N23" s="45"/>
      <c r="O23" s="44"/>
      <c r="P23" s="44"/>
      <c r="Q23" s="41"/>
      <c r="R23" s="41"/>
      <c r="S23" s="44"/>
      <c r="T23" s="45"/>
      <c r="U23" s="45"/>
      <c r="V23" s="45"/>
      <c r="W23" s="44"/>
      <c r="X23" s="41"/>
    </row>
    <row r="24" spans="1:24" x14ac:dyDescent="0.25">
      <c r="A24" s="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7"/>
      <c r="M24" s="47"/>
      <c r="N24" s="47"/>
      <c r="O24" s="46"/>
      <c r="P24" s="47"/>
      <c r="Q24" s="47"/>
      <c r="R24" s="47"/>
      <c r="S24" s="47"/>
      <c r="T24" s="46"/>
      <c r="U24" s="48"/>
      <c r="V24" s="48"/>
      <c r="W24" s="39"/>
    </row>
    <row r="25" spans="1:24" x14ac:dyDescent="0.25">
      <c r="A25" s="6"/>
      <c r="X25" s="41"/>
    </row>
    <row r="26" spans="1:24" x14ac:dyDescent="0.25">
      <c r="A26" s="6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50"/>
      <c r="M26" s="50"/>
      <c r="N26" s="50"/>
      <c r="O26" s="49"/>
      <c r="P26" s="50"/>
      <c r="Q26" s="50"/>
      <c r="R26" s="50"/>
      <c r="S26" s="50"/>
      <c r="T26" s="49"/>
      <c r="U26" s="49"/>
      <c r="V26" s="49"/>
      <c r="W26" s="50"/>
      <c r="X26" s="41"/>
    </row>
    <row r="28" spans="1:24" x14ac:dyDescent="0.25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workbookViewId="0">
      <selection activeCell="A28" sqref="A28"/>
    </sheetView>
  </sheetViews>
  <sheetFormatPr defaultRowHeight="15" x14ac:dyDescent="0.25"/>
  <cols>
    <col min="1" max="1" width="13.7109375" customWidth="1"/>
    <col min="2" max="2" width="18.42578125" customWidth="1"/>
    <col min="3" max="3" width="12.7109375" customWidth="1"/>
    <col min="4" max="4" width="13.7109375" customWidth="1"/>
    <col min="5" max="5" width="19.140625" customWidth="1"/>
    <col min="6" max="6" width="12.42578125" customWidth="1"/>
    <col min="7" max="7" width="14.140625" customWidth="1"/>
    <col min="8" max="8" width="14" customWidth="1"/>
    <col min="9" max="9" width="12.140625" customWidth="1"/>
    <col min="10" max="10" width="14" customWidth="1"/>
    <col min="11" max="11" width="15.85546875" customWidth="1"/>
    <col min="12" max="12" width="12.5703125" customWidth="1"/>
    <col min="13" max="13" width="10.7109375" customWidth="1"/>
    <col min="14" max="14" width="11.5703125" customWidth="1"/>
  </cols>
  <sheetData>
    <row r="1" spans="1:15" x14ac:dyDescent="0.25">
      <c r="A1" s="8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x14ac:dyDescent="0.25">
      <c r="A3" s="18" t="s">
        <v>7</v>
      </c>
      <c r="B3" s="68" t="s">
        <v>3</v>
      </c>
      <c r="C3" s="68"/>
      <c r="D3" s="68"/>
      <c r="E3" s="68" t="s">
        <v>4</v>
      </c>
      <c r="F3" s="68"/>
      <c r="G3" s="68"/>
      <c r="H3" s="68" t="s">
        <v>0</v>
      </c>
      <c r="I3" s="68"/>
      <c r="J3" s="68"/>
      <c r="K3" s="68" t="s">
        <v>1</v>
      </c>
      <c r="L3" s="68"/>
      <c r="M3" s="68"/>
      <c r="N3" s="68"/>
    </row>
    <row r="4" spans="1:15" ht="51" x14ac:dyDescent="0.25">
      <c r="A4" s="19" t="s">
        <v>14</v>
      </c>
      <c r="B4" s="20" t="s">
        <v>8</v>
      </c>
      <c r="C4" s="20" t="s">
        <v>9</v>
      </c>
      <c r="D4" s="20" t="s">
        <v>6</v>
      </c>
      <c r="E4" s="20" t="s">
        <v>13</v>
      </c>
      <c r="F4" s="20" t="s">
        <v>9</v>
      </c>
      <c r="G4" s="20" t="s">
        <v>6</v>
      </c>
      <c r="H4" s="20" t="s">
        <v>12</v>
      </c>
      <c r="I4" s="20" t="s">
        <v>9</v>
      </c>
      <c r="J4" s="20" t="s">
        <v>6</v>
      </c>
      <c r="K4" s="20" t="s">
        <v>10</v>
      </c>
      <c r="L4" s="20" t="s">
        <v>9</v>
      </c>
      <c r="M4" s="20" t="s">
        <v>11</v>
      </c>
      <c r="N4" s="20" t="s">
        <v>2</v>
      </c>
      <c r="O4" s="1"/>
    </row>
    <row r="5" spans="1:15" x14ac:dyDescent="0.25">
      <c r="A5" s="21">
        <v>1996</v>
      </c>
      <c r="B5" s="57">
        <v>14246.899999999998</v>
      </c>
      <c r="C5" s="21" t="s">
        <v>5</v>
      </c>
      <c r="D5" s="22">
        <v>0.75132763430596494</v>
      </c>
      <c r="E5" s="57">
        <v>2750.8</v>
      </c>
      <c r="F5" s="21" t="s">
        <v>5</v>
      </c>
      <c r="G5" s="22">
        <v>0.14506679042099324</v>
      </c>
      <c r="H5" s="57">
        <v>1964.6</v>
      </c>
      <c r="I5" s="22" t="s">
        <v>5</v>
      </c>
      <c r="J5" s="22">
        <v>0.10360557527304178</v>
      </c>
      <c r="K5" s="57">
        <v>18962.3</v>
      </c>
      <c r="L5" s="23" t="s">
        <v>5</v>
      </c>
      <c r="M5" s="57" t="s">
        <v>5</v>
      </c>
      <c r="N5" s="23" t="s">
        <v>5</v>
      </c>
    </row>
    <row r="6" spans="1:15" x14ac:dyDescent="0.25">
      <c r="A6" s="21">
        <v>1997</v>
      </c>
      <c r="B6" s="57">
        <v>16502.3</v>
      </c>
      <c r="C6" s="21" t="s">
        <v>5</v>
      </c>
      <c r="D6" s="22">
        <v>0.71760986597785714</v>
      </c>
      <c r="E6" s="57">
        <v>3020.2</v>
      </c>
      <c r="F6" s="21" t="s">
        <v>5</v>
      </c>
      <c r="G6" s="22">
        <v>0.13133474226176498</v>
      </c>
      <c r="H6" s="57">
        <v>3473.6000000000004</v>
      </c>
      <c r="I6" s="22" t="s">
        <v>5</v>
      </c>
      <c r="J6" s="22">
        <v>0.15105104321583568</v>
      </c>
      <c r="K6" s="57">
        <v>22996.2</v>
      </c>
      <c r="L6" s="24" t="s">
        <v>5</v>
      </c>
      <c r="M6" s="57">
        <v>4033.9000000000015</v>
      </c>
      <c r="N6" s="24">
        <v>0.21273263264477418</v>
      </c>
    </row>
    <row r="7" spans="1:15" x14ac:dyDescent="0.25">
      <c r="A7" s="21">
        <v>1998</v>
      </c>
      <c r="B7" s="57">
        <v>18388.399999999998</v>
      </c>
      <c r="C7" s="25">
        <v>3.6052858599325542E-3</v>
      </c>
      <c r="D7" s="22">
        <v>0.79876981351728193</v>
      </c>
      <c r="E7" s="57">
        <v>3173.1</v>
      </c>
      <c r="F7" s="25">
        <v>6.2212767626068546E-4</v>
      </c>
      <c r="G7" s="22">
        <v>0.13783561893757409</v>
      </c>
      <c r="H7" s="57">
        <v>1459.3</v>
      </c>
      <c r="I7" s="22">
        <v>2.8611481452435104E-4</v>
      </c>
      <c r="J7" s="22">
        <v>6.3390223666320591E-2</v>
      </c>
      <c r="K7" s="57">
        <v>23020.9</v>
      </c>
      <c r="L7" s="24">
        <v>4.5135479570229788E-3</v>
      </c>
      <c r="M7" s="57">
        <v>24.700000000000728</v>
      </c>
      <c r="N7" s="24">
        <v>1.0740905019090427E-3</v>
      </c>
    </row>
    <row r="8" spans="1:15" x14ac:dyDescent="0.25">
      <c r="A8" s="21">
        <v>1999</v>
      </c>
      <c r="B8" s="57">
        <v>22220.9</v>
      </c>
      <c r="C8" s="25">
        <v>4.1097301596108677E-3</v>
      </c>
      <c r="D8" s="22">
        <v>0.80234338328218091</v>
      </c>
      <c r="E8" s="57">
        <v>3168.2</v>
      </c>
      <c r="F8" s="25">
        <v>5.8595498344707689E-4</v>
      </c>
      <c r="G8" s="22">
        <v>0.1143961003791298</v>
      </c>
      <c r="H8" s="57">
        <v>2306</v>
      </c>
      <c r="I8" s="22">
        <v>4.2649207494127876E-4</v>
      </c>
      <c r="J8" s="22">
        <v>8.326412709875429E-2</v>
      </c>
      <c r="K8" s="57">
        <v>27695</v>
      </c>
      <c r="L8" s="24">
        <v>5.1221587231130598E-3</v>
      </c>
      <c r="M8" s="57">
        <v>4674.0999999999985</v>
      </c>
      <c r="N8" s="24">
        <v>0.20303724007315085</v>
      </c>
    </row>
    <row r="9" spans="1:15" x14ac:dyDescent="0.25">
      <c r="A9" s="21">
        <v>2000</v>
      </c>
      <c r="B9" s="57">
        <v>21621.199999999997</v>
      </c>
      <c r="C9" s="25">
        <v>3.5033378702443445E-3</v>
      </c>
      <c r="D9" s="22">
        <v>0.77287025651291141</v>
      </c>
      <c r="E9" s="57">
        <v>3326.2</v>
      </c>
      <c r="F9" s="25">
        <v>5.3895262168643452E-4</v>
      </c>
      <c r="G9" s="22">
        <v>0.11889816694786812</v>
      </c>
      <c r="H9" s="57">
        <v>3027.7</v>
      </c>
      <c r="I9" s="22">
        <v>4.9058590965065784E-4</v>
      </c>
      <c r="J9" s="22">
        <v>0.10822800194457949</v>
      </c>
      <c r="K9" s="57">
        <v>27975.199999999997</v>
      </c>
      <c r="L9" s="24">
        <v>4.5328926048350503E-3</v>
      </c>
      <c r="M9" s="57">
        <v>280.19999999999709</v>
      </c>
      <c r="N9" s="24">
        <v>1.0117349702112189E-2</v>
      </c>
    </row>
    <row r="10" spans="1:15" x14ac:dyDescent="0.25">
      <c r="A10" s="21">
        <v>2001</v>
      </c>
      <c r="B10" s="57">
        <v>25141.3</v>
      </c>
      <c r="C10" s="25">
        <v>3.5982453378368704E-3</v>
      </c>
      <c r="D10" s="22">
        <v>0.79736445663722422</v>
      </c>
      <c r="E10" s="57">
        <v>1748.1</v>
      </c>
      <c r="F10" s="25">
        <v>2.501896351848406E-4</v>
      </c>
      <c r="G10" s="22">
        <v>5.5441556588065523E-2</v>
      </c>
      <c r="H10" s="57">
        <v>4641</v>
      </c>
      <c r="I10" s="22">
        <v>6.6422407007198981E-4</v>
      </c>
      <c r="J10" s="22">
        <v>0.14719081524238437</v>
      </c>
      <c r="K10" s="57">
        <v>31530.5</v>
      </c>
      <c r="L10" s="24">
        <v>4.5126733551831225E-3</v>
      </c>
      <c r="M10" s="57">
        <v>3555.3000000000029</v>
      </c>
      <c r="N10" s="24">
        <v>0.12708756327032525</v>
      </c>
    </row>
    <row r="11" spans="1:15" x14ac:dyDescent="0.25">
      <c r="A11" s="21">
        <v>2002</v>
      </c>
      <c r="B11" s="57">
        <v>29352.199999999997</v>
      </c>
      <c r="C11" s="25">
        <v>3.752230716130186E-3</v>
      </c>
      <c r="D11" s="22">
        <v>0.81261887293918955</v>
      </c>
      <c r="E11" s="57">
        <v>2526</v>
      </c>
      <c r="F11" s="25">
        <v>3.2291054125226901E-4</v>
      </c>
      <c r="G11" s="22">
        <v>6.9932586758212095E-2</v>
      </c>
      <c r="H11" s="57">
        <v>4242.3</v>
      </c>
      <c r="I11" s="22">
        <v>5.4231329736916119E-4</v>
      </c>
      <c r="J11" s="22">
        <v>0.11744854030259826</v>
      </c>
      <c r="K11" s="57">
        <v>36120.5</v>
      </c>
      <c r="L11" s="24">
        <v>4.617454554751617E-3</v>
      </c>
      <c r="M11" s="57">
        <v>4590</v>
      </c>
      <c r="N11" s="24">
        <v>0.14557333375620432</v>
      </c>
    </row>
    <row r="12" spans="1:15" x14ac:dyDescent="0.25">
      <c r="A12" s="21">
        <v>2003</v>
      </c>
      <c r="B12" s="57">
        <v>32750.700000000004</v>
      </c>
      <c r="C12" s="25">
        <v>3.7453341567174423E-3</v>
      </c>
      <c r="D12" s="22">
        <v>0.7772322106622116</v>
      </c>
      <c r="E12" s="57">
        <v>2463.9999999999995</v>
      </c>
      <c r="F12" s="25">
        <v>2.8178033941722699E-4</v>
      </c>
      <c r="G12" s="22">
        <v>5.847509113001214E-2</v>
      </c>
      <c r="H12" s="57">
        <v>6922.7999999999993</v>
      </c>
      <c r="I12" s="22">
        <v>7.9168382050226428E-4</v>
      </c>
      <c r="J12" s="22">
        <v>0.16429032503037666</v>
      </c>
      <c r="K12" s="57">
        <v>42137.599999999999</v>
      </c>
      <c r="L12" s="24">
        <v>4.8188097525273315E-3</v>
      </c>
      <c r="M12" s="57">
        <v>6017.0999999999985</v>
      </c>
      <c r="N12" s="24">
        <v>0.16658407275646789</v>
      </c>
    </row>
    <row r="13" spans="1:15" x14ac:dyDescent="0.25">
      <c r="A13" s="21">
        <v>2004</v>
      </c>
      <c r="B13" s="57">
        <v>36119.899999999994</v>
      </c>
      <c r="C13" s="25">
        <v>3.6941856302735868E-3</v>
      </c>
      <c r="D13" s="22">
        <v>0.74354134158943719</v>
      </c>
      <c r="E13" s="57">
        <v>3059.8</v>
      </c>
      <c r="F13" s="25">
        <v>3.1294298133469702E-4</v>
      </c>
      <c r="G13" s="22">
        <v>6.2987101210007793E-2</v>
      </c>
      <c r="H13" s="57">
        <v>9398.5</v>
      </c>
      <c r="I13" s="22">
        <v>9.612375351572488E-4</v>
      </c>
      <c r="J13" s="22">
        <v>0.19347155720055501</v>
      </c>
      <c r="K13" s="57">
        <v>48578.2</v>
      </c>
      <c r="L13" s="24">
        <v>4.968366146765533E-3</v>
      </c>
      <c r="M13" s="57">
        <v>6440.5999999999985</v>
      </c>
      <c r="N13" s="24">
        <v>0.15284686360874844</v>
      </c>
    </row>
    <row r="14" spans="1:15" x14ac:dyDescent="0.25">
      <c r="A14" s="21">
        <v>2005</v>
      </c>
      <c r="B14" s="57">
        <v>41788.199999999997</v>
      </c>
      <c r="C14" s="25">
        <v>3.6839544048028351E-3</v>
      </c>
      <c r="D14" s="22">
        <v>0.76203553766029142</v>
      </c>
      <c r="E14" s="57">
        <v>2373.6</v>
      </c>
      <c r="F14" s="25">
        <v>2.0925127608367933E-4</v>
      </c>
      <c r="G14" s="22">
        <v>4.3284169985557355E-2</v>
      </c>
      <c r="H14" s="57">
        <v>10675.9</v>
      </c>
      <c r="I14" s="22">
        <v>9.411635062107148E-4</v>
      </c>
      <c r="J14" s="22">
        <v>0.19468211592046333</v>
      </c>
      <c r="K14" s="57">
        <v>54837.599999999999</v>
      </c>
      <c r="L14" s="24">
        <v>4.8343603713205154E-3</v>
      </c>
      <c r="M14" s="57">
        <v>6259.4000000000015</v>
      </c>
      <c r="N14" s="24">
        <v>0.12885203651020422</v>
      </c>
    </row>
    <row r="15" spans="1:15" x14ac:dyDescent="0.25">
      <c r="A15" s="21">
        <v>2006</v>
      </c>
      <c r="B15" s="57">
        <v>62534.3</v>
      </c>
      <c r="C15" s="25">
        <v>4.6086491904281119E-3</v>
      </c>
      <c r="D15" s="22">
        <v>0.77056717138857667</v>
      </c>
      <c r="E15" s="57">
        <v>3130.6</v>
      </c>
      <c r="F15" s="25">
        <v>2.3071877602458564E-4</v>
      </c>
      <c r="G15" s="22">
        <v>3.8576230752548249E-2</v>
      </c>
      <c r="H15" s="57">
        <v>15488.6</v>
      </c>
      <c r="I15" s="22">
        <v>1.1414779385211771E-3</v>
      </c>
      <c r="J15" s="22">
        <v>0.19085536562764929</v>
      </c>
      <c r="K15" s="57">
        <v>81153.600000000006</v>
      </c>
      <c r="L15" s="24">
        <v>5.9808532747680368E-3</v>
      </c>
      <c r="M15" s="57">
        <v>26316.000000000007</v>
      </c>
      <c r="N15" s="24">
        <v>0.47988971070944036</v>
      </c>
    </row>
    <row r="16" spans="1:15" x14ac:dyDescent="0.25">
      <c r="A16" s="21">
        <v>2007</v>
      </c>
      <c r="B16" s="57">
        <v>70749.900000000009</v>
      </c>
      <c r="C16" s="25">
        <v>4.3136763549230864E-3</v>
      </c>
      <c r="D16" s="22">
        <v>0.8074527710791124</v>
      </c>
      <c r="E16" s="57">
        <v>4106.0000000000009</v>
      </c>
      <c r="F16" s="25">
        <v>2.5034600915781072E-4</v>
      </c>
      <c r="G16" s="22">
        <v>4.6860858857056133E-2</v>
      </c>
      <c r="H16" s="57">
        <v>12765.2</v>
      </c>
      <c r="I16" s="22">
        <v>7.7830415881667916E-4</v>
      </c>
      <c r="J16" s="22">
        <v>0.14568637006383167</v>
      </c>
      <c r="K16" s="57">
        <v>87621.099999999991</v>
      </c>
      <c r="L16" s="24">
        <v>5.3423265228975747E-3</v>
      </c>
      <c r="M16" s="57">
        <v>6467.4999999999854</v>
      </c>
      <c r="N16" s="24">
        <v>7.9694554523767086E-2</v>
      </c>
    </row>
    <row r="17" spans="1:14" x14ac:dyDescent="0.25">
      <c r="A17" s="21">
        <v>2008</v>
      </c>
      <c r="B17" s="57">
        <v>96355.299999999988</v>
      </c>
      <c r="C17" s="25">
        <v>5.7982139955831289E-3</v>
      </c>
      <c r="D17" s="22">
        <v>0.84648869272788918</v>
      </c>
      <c r="E17" s="57">
        <v>4346.7</v>
      </c>
      <c r="F17" s="25">
        <v>2.6156419807318529E-4</v>
      </c>
      <c r="G17" s="22">
        <v>3.8186092520912873E-2</v>
      </c>
      <c r="H17" s="57">
        <v>13127.5</v>
      </c>
      <c r="I17" s="22">
        <v>7.8995191989457284E-4</v>
      </c>
      <c r="J17" s="22">
        <v>0.11532609325885931</v>
      </c>
      <c r="K17" s="57">
        <v>113829.4</v>
      </c>
      <c r="L17" s="24">
        <v>6.8497240960157905E-3</v>
      </c>
      <c r="M17" s="57">
        <v>26208.300000000003</v>
      </c>
      <c r="N17" s="24">
        <v>0.29910946107729763</v>
      </c>
    </row>
    <row r="18" spans="1:14" x14ac:dyDescent="0.25">
      <c r="A18" s="21">
        <v>2009</v>
      </c>
      <c r="B18" s="57">
        <v>87045.5</v>
      </c>
      <c r="C18" s="25">
        <v>6.1595043836992908E-3</v>
      </c>
      <c r="D18" s="22">
        <v>0.82974441978754399</v>
      </c>
      <c r="E18" s="57">
        <v>4102.5</v>
      </c>
      <c r="F18" s="25">
        <v>2.9030066728465387E-4</v>
      </c>
      <c r="G18" s="22">
        <v>3.9106289034796737E-2</v>
      </c>
      <c r="H18" s="57">
        <v>13758.3</v>
      </c>
      <c r="I18" s="22">
        <v>9.7356335666117075E-4</v>
      </c>
      <c r="J18" s="22">
        <v>0.13114833794696987</v>
      </c>
      <c r="K18" s="57">
        <v>104906.4</v>
      </c>
      <c r="L18" s="24">
        <v>7.423375483834445E-3</v>
      </c>
      <c r="M18" s="57">
        <v>-8923</v>
      </c>
      <c r="N18" s="24">
        <v>-7.8389238632550123E-2</v>
      </c>
    </row>
    <row r="19" spans="1:14" x14ac:dyDescent="0.25">
      <c r="A19" s="21">
        <v>2010</v>
      </c>
      <c r="B19" s="57">
        <v>89862.5</v>
      </c>
      <c r="C19" s="25">
        <v>6.0960511766421773E-3</v>
      </c>
      <c r="D19" s="22">
        <v>0.79458308538303135</v>
      </c>
      <c r="E19" s="57">
        <v>4438.8</v>
      </c>
      <c r="F19" s="25">
        <v>3.0111728432749254E-4</v>
      </c>
      <c r="G19" s="22">
        <v>3.9248801217395463E-2</v>
      </c>
      <c r="H19" s="57">
        <v>18792.599999999999</v>
      </c>
      <c r="I19" s="22">
        <v>1.2748438040580418E-3</v>
      </c>
      <c r="J19" s="22">
        <v>0.16616811339957327</v>
      </c>
      <c r="K19" s="57">
        <v>113093.9</v>
      </c>
      <c r="L19" s="24">
        <v>7.6720122650277105E-3</v>
      </c>
      <c r="M19" s="57">
        <v>8187.5</v>
      </c>
      <c r="N19" s="24">
        <v>7.8045762698939244E-2</v>
      </c>
    </row>
    <row r="20" spans="1:14" x14ac:dyDescent="0.25">
      <c r="A20" s="21">
        <v>2011</v>
      </c>
      <c r="B20" s="57">
        <v>108949.09999999999</v>
      </c>
      <c r="C20" s="25">
        <v>6.5327780875801232E-3</v>
      </c>
      <c r="D20" s="22">
        <v>0.78888999111541058</v>
      </c>
      <c r="E20" s="57">
        <v>4337.6000000000004</v>
      </c>
      <c r="F20" s="25">
        <v>2.6009006254009944E-4</v>
      </c>
      <c r="G20" s="22">
        <v>3.1408145872358795E-2</v>
      </c>
      <c r="H20" s="57">
        <v>24817.599999999999</v>
      </c>
      <c r="I20" s="22">
        <v>1.4881065879968579E-3</v>
      </c>
      <c r="J20" s="22">
        <v>0.17970186301223062</v>
      </c>
      <c r="K20" s="57">
        <v>138104.29999999999</v>
      </c>
      <c r="L20" s="24">
        <v>8.2809747381170813E-3</v>
      </c>
      <c r="M20" s="57">
        <v>25010.399999999994</v>
      </c>
      <c r="N20" s="24">
        <v>0.22114720599431087</v>
      </c>
    </row>
    <row r="21" spans="1:14" x14ac:dyDescent="0.25">
      <c r="A21" s="21">
        <v>2012</v>
      </c>
      <c r="B21" s="57">
        <v>124763.40000000001</v>
      </c>
      <c r="C21" s="25">
        <v>6.9635256492546057E-3</v>
      </c>
      <c r="D21" s="22">
        <v>0.79121518868534779</v>
      </c>
      <c r="E21" s="57">
        <v>4783.7</v>
      </c>
      <c r="F21" s="25">
        <v>2.6699671256425568E-4</v>
      </c>
      <c r="G21" s="22">
        <v>3.0336910489086526E-2</v>
      </c>
      <c r="H21" s="57">
        <v>28138.6</v>
      </c>
      <c r="I21" s="22">
        <v>1.5705235897235539E-3</v>
      </c>
      <c r="J21" s="22">
        <v>0.1784472666530531</v>
      </c>
      <c r="K21" s="57">
        <v>157685.79999999999</v>
      </c>
      <c r="L21" s="24">
        <v>8.80105153292738E-3</v>
      </c>
      <c r="M21" s="57">
        <v>19581.5</v>
      </c>
      <c r="N21" s="24">
        <v>0.14178776475460939</v>
      </c>
    </row>
    <row r="22" spans="1:14" x14ac:dyDescent="0.25">
      <c r="A22" s="21">
        <v>2013</v>
      </c>
      <c r="B22" s="57">
        <v>137045.9</v>
      </c>
      <c r="C22" s="25">
        <v>7.2469646974215787E-3</v>
      </c>
      <c r="D22" s="22">
        <v>0.82041797370752612</v>
      </c>
      <c r="E22" s="57">
        <v>6482.2</v>
      </c>
      <c r="F22" s="25">
        <v>3.4277767201810604E-4</v>
      </c>
      <c r="G22" s="22">
        <v>3.8805344699600106E-2</v>
      </c>
      <c r="H22" s="57">
        <v>23516</v>
      </c>
      <c r="I22" s="22">
        <v>1.2435222201070287E-3</v>
      </c>
      <c r="J22" s="22">
        <v>0.14077728023754221</v>
      </c>
      <c r="K22" s="57">
        <v>167044</v>
      </c>
      <c r="L22" s="24">
        <v>8.8332593015631282E-3</v>
      </c>
      <c r="M22" s="57">
        <v>9358.2000000000116</v>
      </c>
      <c r="N22" s="24">
        <v>5.9347132081645985E-2</v>
      </c>
    </row>
    <row r="23" spans="1:14" x14ac:dyDescent="0.25">
      <c r="A23" s="21">
        <v>2014</v>
      </c>
      <c r="B23" s="57">
        <v>129571.30000000002</v>
      </c>
      <c r="C23" s="25">
        <v>6.4629891960375496E-3</v>
      </c>
      <c r="D23" s="22">
        <v>0.81757326347086268</v>
      </c>
      <c r="E23" s="57">
        <v>6118.7999999999993</v>
      </c>
      <c r="F23" s="25">
        <v>3.0520445725800815E-4</v>
      </c>
      <c r="G23" s="22">
        <v>3.8608606107413547E-2</v>
      </c>
      <c r="H23" s="57">
        <v>22792.6</v>
      </c>
      <c r="I23" s="22">
        <v>1.1368900948713599E-3</v>
      </c>
      <c r="J23" s="22">
        <v>0.14381749943842487</v>
      </c>
      <c r="K23" s="57">
        <v>158482.79999999999</v>
      </c>
      <c r="L23" s="24">
        <v>7.9050887361458884E-3</v>
      </c>
      <c r="M23" s="57">
        <v>-8561.2000000000116</v>
      </c>
      <c r="N23" s="24">
        <v>-5.125116735710359E-2</v>
      </c>
    </row>
    <row r="24" spans="1:14" x14ac:dyDescent="0.25">
      <c r="A24" s="21">
        <v>2015</v>
      </c>
      <c r="B24" s="57">
        <v>126464.6</v>
      </c>
      <c r="C24" s="25">
        <v>6.1297149005884229E-3</v>
      </c>
      <c r="D24" s="22">
        <v>0.8007656576094665</v>
      </c>
      <c r="E24" s="57">
        <v>7404.5</v>
      </c>
      <c r="F24" s="25">
        <v>3.5889469449479914E-4</v>
      </c>
      <c r="G24" s="22">
        <v>4.6884814499625151E-2</v>
      </c>
      <c r="H24" s="57">
        <v>24060.6</v>
      </c>
      <c r="I24" s="22">
        <v>1.1662126661302673E-3</v>
      </c>
      <c r="J24" s="22">
        <v>0.15235016108443256</v>
      </c>
      <c r="K24" s="57">
        <v>157929.60000000001</v>
      </c>
      <c r="L24" s="24">
        <v>7.6548174142326737E-3</v>
      </c>
      <c r="M24" s="57">
        <v>-553.19999999998254</v>
      </c>
      <c r="N24" s="24">
        <v>-3.490599610809391E-3</v>
      </c>
    </row>
    <row r="25" spans="1:14" x14ac:dyDescent="0.25">
      <c r="A25" s="21">
        <v>2016</v>
      </c>
      <c r="B25" s="57">
        <v>94329</v>
      </c>
      <c r="C25" s="25">
        <v>4.3373842991737124E-3</v>
      </c>
      <c r="D25" s="22">
        <v>0.7430113032176755</v>
      </c>
      <c r="E25" s="57">
        <v>8262.7999999999993</v>
      </c>
      <c r="F25" s="25">
        <v>3.7993553400558208E-4</v>
      </c>
      <c r="G25" s="22">
        <v>6.508447875231381E-2</v>
      </c>
      <c r="H25" s="57">
        <v>24363.200000000001</v>
      </c>
      <c r="I25" s="22">
        <v>1.1202552890164108E-3</v>
      </c>
      <c r="J25" s="22">
        <v>0.19190421803001065</v>
      </c>
      <c r="K25" s="57">
        <v>126955</v>
      </c>
      <c r="L25" s="24">
        <v>5.837575122195706E-3</v>
      </c>
      <c r="M25" s="57">
        <v>-30974.600000000006</v>
      </c>
      <c r="N25" s="24">
        <v>-0.19612916134784109</v>
      </c>
    </row>
    <row r="26" spans="1:14" x14ac:dyDescent="0.25">
      <c r="A26" s="21">
        <v>2017</v>
      </c>
      <c r="B26" s="57">
        <v>117278.3</v>
      </c>
      <c r="C26" s="25">
        <v>4.9207127752416762E-3</v>
      </c>
      <c r="D26" s="22">
        <v>0.74984015794952064</v>
      </c>
      <c r="E26" s="57">
        <v>7978.4999999999991</v>
      </c>
      <c r="F26" s="25">
        <v>3.3475849221267453E-4</v>
      </c>
      <c r="G26" s="22">
        <v>5.1011991989995162E-2</v>
      </c>
      <c r="H26" s="57">
        <v>31147.5</v>
      </c>
      <c r="I26" s="22">
        <v>1.30687348952739E-3</v>
      </c>
      <c r="J26" s="22">
        <v>0.19914721069228233</v>
      </c>
      <c r="K26" s="57">
        <v>156404.4</v>
      </c>
      <c r="L26" s="24">
        <v>6.5623489527389901E-3</v>
      </c>
      <c r="M26" s="57">
        <v>29449.399999999994</v>
      </c>
      <c r="N26" s="24">
        <v>0.23196723248395096</v>
      </c>
    </row>
    <row r="27" spans="1:14" x14ac:dyDescent="0.25">
      <c r="A27" s="21">
        <v>2018</v>
      </c>
      <c r="B27" s="57">
        <v>149329.4</v>
      </c>
      <c r="C27" s="25">
        <v>5.7839931519848781E-3</v>
      </c>
      <c r="D27" s="22">
        <v>0.72965265989830852</v>
      </c>
      <c r="E27" s="57">
        <v>12625.199999999999</v>
      </c>
      <c r="F27" s="25">
        <v>4.8901335130549972E-4</v>
      </c>
      <c r="G27" s="22">
        <v>6.1689196914660641E-2</v>
      </c>
      <c r="H27" s="57">
        <v>42703.700000000004</v>
      </c>
      <c r="I27" s="22">
        <v>1.6540474170820794E-3</v>
      </c>
      <c r="J27" s="22">
        <v>0.20865863180659269</v>
      </c>
      <c r="K27" s="57">
        <v>204658.19999999998</v>
      </c>
      <c r="L27" s="24">
        <v>7.927050047060737E-3</v>
      </c>
      <c r="M27" s="57">
        <v>48253.799999999988</v>
      </c>
      <c r="N27" s="24">
        <v>0.3085194534169115</v>
      </c>
    </row>
    <row r="28" spans="1:14" ht="18" customHeight="1" x14ac:dyDescent="0.25">
      <c r="A28" s="21">
        <v>2019</v>
      </c>
      <c r="B28" s="57">
        <v>153882.19999999998</v>
      </c>
      <c r="C28" s="25">
        <v>5.548843767015357E-3</v>
      </c>
      <c r="D28" s="22">
        <v>0.74623662171271166</v>
      </c>
      <c r="E28" s="57">
        <v>14217.5</v>
      </c>
      <c r="F28" s="25">
        <v>5.1266934224712701E-4</v>
      </c>
      <c r="G28" s="22">
        <v>6.8946370465203119E-2</v>
      </c>
      <c r="H28" s="57">
        <v>38111.299999999996</v>
      </c>
      <c r="I28" s="22">
        <v>1.3742567331234696E-3</v>
      </c>
      <c r="J28" s="22">
        <v>0.18481700782208513</v>
      </c>
      <c r="K28" s="57">
        <v>206211</v>
      </c>
      <c r="L28" s="24">
        <v>7.4357698423859553E-3</v>
      </c>
      <c r="M28" s="57">
        <v>1552.8000000000175</v>
      </c>
      <c r="N28" s="24">
        <v>7.5872845554198053E-3</v>
      </c>
    </row>
    <row r="29" spans="1:14" x14ac:dyDescent="0.25">
      <c r="A29" s="21">
        <v>2020</v>
      </c>
      <c r="B29" s="57">
        <v>159066.19999999998</v>
      </c>
      <c r="C29" s="25">
        <v>5.9276751942462123E-3</v>
      </c>
      <c r="D29" s="22">
        <v>0.7620401336991518</v>
      </c>
      <c r="E29" s="57">
        <v>14670.399999999998</v>
      </c>
      <c r="F29" s="25">
        <v>5.4669921183551017E-4</v>
      </c>
      <c r="G29" s="22">
        <v>7.028164108666729E-2</v>
      </c>
      <c r="H29" s="57">
        <v>35000.6</v>
      </c>
      <c r="I29" s="22">
        <v>1.3043134770537926E-3</v>
      </c>
      <c r="J29" s="22">
        <v>0.16767774614311862</v>
      </c>
      <c r="K29" s="57">
        <v>208737.30000000002</v>
      </c>
      <c r="L29" s="24">
        <v>7.7786916096815664E-3</v>
      </c>
      <c r="M29" s="57">
        <v>2526.3000000000175</v>
      </c>
      <c r="N29" s="24">
        <v>1.2251043833743192E-2</v>
      </c>
    </row>
    <row r="30" spans="1:14" x14ac:dyDescent="0.25">
      <c r="A30" s="7"/>
      <c r="B30" s="7"/>
      <c r="C30" s="4"/>
      <c r="D30" s="4"/>
      <c r="E30" s="4"/>
      <c r="F30" s="4"/>
      <c r="G30" s="4"/>
      <c r="H30" s="4"/>
      <c r="I30" s="4"/>
      <c r="J30" s="4"/>
      <c r="K30" s="4"/>
      <c r="L30" s="4"/>
      <c r="M30" s="5"/>
      <c r="N30" s="4"/>
    </row>
  </sheetData>
  <mergeCells count="4">
    <mergeCell ref="K3:N3"/>
    <mergeCell ref="H3:J3"/>
    <mergeCell ref="E3:G3"/>
    <mergeCell ref="B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CC352-92CA-4E91-AAA4-12A2C4E53B7E}">
  <dimension ref="A1:X8"/>
  <sheetViews>
    <sheetView workbookViewId="0"/>
  </sheetViews>
  <sheetFormatPr defaultRowHeight="15" x14ac:dyDescent="0.25"/>
  <cols>
    <col min="1" max="1" width="29.7109375" customWidth="1"/>
    <col min="24" max="24" width="9.5703125" bestFit="1" customWidth="1"/>
  </cols>
  <sheetData>
    <row r="1" spans="1:24" x14ac:dyDescent="0.25">
      <c r="A1" s="8" t="s">
        <v>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3" spans="1:24" x14ac:dyDescent="0.25">
      <c r="A3" s="26"/>
      <c r="B3" s="26">
        <v>1998</v>
      </c>
      <c r="C3" s="26">
        <v>1999</v>
      </c>
      <c r="D3" s="26">
        <v>2000</v>
      </c>
      <c r="E3" s="26">
        <v>2001</v>
      </c>
      <c r="F3" s="26">
        <v>2002</v>
      </c>
      <c r="G3" s="26">
        <v>2003</v>
      </c>
      <c r="H3" s="26">
        <v>2004</v>
      </c>
      <c r="I3" s="26">
        <v>2005</v>
      </c>
      <c r="J3" s="26">
        <v>2006</v>
      </c>
      <c r="K3" s="26">
        <v>2007</v>
      </c>
      <c r="L3" s="26">
        <v>2008</v>
      </c>
      <c r="M3" s="26">
        <v>2009</v>
      </c>
      <c r="N3" s="26">
        <v>2010</v>
      </c>
      <c r="O3" s="26">
        <v>2011</v>
      </c>
      <c r="P3" s="26">
        <v>2012</v>
      </c>
      <c r="Q3" s="26">
        <v>2013</v>
      </c>
      <c r="R3" s="26">
        <v>2014</v>
      </c>
      <c r="S3" s="26">
        <v>2015</v>
      </c>
      <c r="T3" s="26">
        <v>2016</v>
      </c>
      <c r="U3" s="26">
        <v>2017</v>
      </c>
      <c r="V3" s="26">
        <v>2018</v>
      </c>
      <c r="W3" s="26">
        <v>2019</v>
      </c>
      <c r="X3" s="26">
        <v>2020</v>
      </c>
    </row>
    <row r="4" spans="1:24" x14ac:dyDescent="0.25">
      <c r="A4" s="15" t="s">
        <v>17</v>
      </c>
      <c r="B4" s="33">
        <v>5801.3</v>
      </c>
      <c r="C4" s="33">
        <v>8915.9</v>
      </c>
      <c r="D4" s="33">
        <v>9056.4</v>
      </c>
      <c r="E4" s="33">
        <v>17264.7</v>
      </c>
      <c r="F4" s="33">
        <v>19577.7</v>
      </c>
      <c r="G4" s="33">
        <v>24728.300000000003</v>
      </c>
      <c r="H4" s="33">
        <v>34123.800000000003</v>
      </c>
      <c r="I4" s="33">
        <v>49184</v>
      </c>
      <c r="J4" s="33">
        <v>69840</v>
      </c>
      <c r="K4" s="33">
        <v>86025.7</v>
      </c>
      <c r="L4" s="33">
        <v>94210.4</v>
      </c>
      <c r="M4" s="33">
        <v>92491.1</v>
      </c>
      <c r="N4" s="33">
        <v>119665.7</v>
      </c>
      <c r="O4" s="33">
        <v>246342.30000000002</v>
      </c>
      <c r="P4" s="33">
        <v>223008.9</v>
      </c>
      <c r="Q4" s="33">
        <v>159000.6</v>
      </c>
      <c r="R4" s="33">
        <v>128253.2</v>
      </c>
      <c r="S4" s="33">
        <v>144886.29999999999</v>
      </c>
      <c r="T4" s="33">
        <v>143381.5</v>
      </c>
      <c r="U4" s="33">
        <v>147914.4</v>
      </c>
      <c r="V4" s="33">
        <v>160984.79999999999</v>
      </c>
      <c r="W4" s="33">
        <v>246761.51500000001</v>
      </c>
      <c r="X4" s="33">
        <v>272154.61800000002</v>
      </c>
    </row>
    <row r="5" spans="1:24" x14ac:dyDescent="0.25">
      <c r="A5" s="15" t="s">
        <v>11</v>
      </c>
      <c r="B5" s="28" t="s">
        <v>5</v>
      </c>
      <c r="C5" s="28">
        <v>3114.5999999999995</v>
      </c>
      <c r="D5" s="28">
        <v>140.5</v>
      </c>
      <c r="E5" s="28">
        <v>8208.3000000000011</v>
      </c>
      <c r="F5" s="28">
        <v>2313</v>
      </c>
      <c r="G5" s="28">
        <v>5150.6000000000022</v>
      </c>
      <c r="H5" s="28">
        <v>9395.5</v>
      </c>
      <c r="I5" s="28">
        <v>15060.199999999997</v>
      </c>
      <c r="J5" s="28">
        <v>20656</v>
      </c>
      <c r="K5" s="28">
        <v>16185.699999999997</v>
      </c>
      <c r="L5" s="28">
        <v>8184.6999999999971</v>
      </c>
      <c r="M5" s="28">
        <v>-1719.2999999999884</v>
      </c>
      <c r="N5" s="28">
        <v>27174.599999999991</v>
      </c>
      <c r="O5" s="28">
        <v>126676.60000000002</v>
      </c>
      <c r="P5" s="28">
        <v>-23333.400000000023</v>
      </c>
      <c r="Q5" s="28">
        <v>-64008.299999999988</v>
      </c>
      <c r="R5" s="28">
        <v>-30747.400000000009</v>
      </c>
      <c r="S5" s="28">
        <v>16633.099999999991</v>
      </c>
      <c r="T5" s="28">
        <v>-1504.7999999999884</v>
      </c>
      <c r="U5" s="28">
        <v>4532.8999999999942</v>
      </c>
      <c r="V5" s="28">
        <v>13070.399999999994</v>
      </c>
      <c r="W5" s="28">
        <v>85776.715000000026</v>
      </c>
      <c r="X5" s="28">
        <f>X4-W4</f>
        <v>25393.103000000003</v>
      </c>
    </row>
    <row r="6" spans="1:24" x14ac:dyDescent="0.25">
      <c r="A6" s="15" t="s">
        <v>16</v>
      </c>
      <c r="B6" s="29" t="s">
        <v>5</v>
      </c>
      <c r="C6" s="30">
        <v>0.53687966490269412</v>
      </c>
      <c r="D6" s="30">
        <v>1.5758364270572797E-2</v>
      </c>
      <c r="E6" s="30">
        <v>0.90635351795415409</v>
      </c>
      <c r="F6" s="30">
        <v>0.13397278840640151</v>
      </c>
      <c r="G6" s="30">
        <v>0.26308504063296501</v>
      </c>
      <c r="H6" s="30">
        <v>0.3799492888714549</v>
      </c>
      <c r="I6" s="30">
        <v>0.44134006177506596</v>
      </c>
      <c r="J6" s="30">
        <v>0.4199739752765127</v>
      </c>
      <c r="K6" s="30">
        <v>0.23175400916380293</v>
      </c>
      <c r="L6" s="30">
        <v>9.5142498113935686E-2</v>
      </c>
      <c r="M6" s="30">
        <v>-1.8249577541332895E-2</v>
      </c>
      <c r="N6" s="30">
        <v>0.29380772852739334</v>
      </c>
      <c r="O6" s="30">
        <v>1.0585873813465347</v>
      </c>
      <c r="P6" s="30">
        <v>-9.4719420903352863E-2</v>
      </c>
      <c r="Q6" s="30">
        <v>-0.28702128031661511</v>
      </c>
      <c r="R6" s="30">
        <v>-0.19337914448121585</v>
      </c>
      <c r="S6" s="30">
        <v>0.12968955160572984</v>
      </c>
      <c r="T6" s="30">
        <v>-1.0386075149962339E-2</v>
      </c>
      <c r="U6" s="30">
        <v>3.1614259859186811E-2</v>
      </c>
      <c r="V6" s="30">
        <v>8.8364621700118412E-2</v>
      </c>
      <c r="W6" s="30">
        <v>0.5328249312978619</v>
      </c>
      <c r="X6" s="30">
        <f>X5/W4</f>
        <v>0.10290544293343312</v>
      </c>
    </row>
    <row r="7" spans="1:24" ht="26.25" x14ac:dyDescent="0.25">
      <c r="A7" s="15" t="s">
        <v>38</v>
      </c>
      <c r="B7" s="33">
        <v>5100.3999999999996</v>
      </c>
      <c r="C7" s="33">
        <v>5406.9</v>
      </c>
      <c r="D7" s="33">
        <v>6171.6</v>
      </c>
      <c r="E7" s="33">
        <v>6987.1</v>
      </c>
      <c r="F7" s="33">
        <v>7822.6</v>
      </c>
      <c r="G7" s="33">
        <v>8744.4</v>
      </c>
      <c r="H7" s="33">
        <v>9777.5</v>
      </c>
      <c r="I7" s="33">
        <v>11343.3</v>
      </c>
      <c r="J7" s="33">
        <v>13568.9</v>
      </c>
      <c r="K7" s="33">
        <v>16401.3</v>
      </c>
      <c r="L7" s="33">
        <v>16618.099999999999</v>
      </c>
      <c r="M7" s="33">
        <v>14131.9</v>
      </c>
      <c r="N7" s="33">
        <v>14741.1</v>
      </c>
      <c r="O7" s="33">
        <v>16677.3</v>
      </c>
      <c r="P7" s="33">
        <v>17916.7</v>
      </c>
      <c r="Q7" s="33">
        <v>18910.8</v>
      </c>
      <c r="R7" s="33">
        <v>20048.2</v>
      </c>
      <c r="S7" s="33">
        <v>20631.400000000001</v>
      </c>
      <c r="T7" s="33">
        <v>21747.9</v>
      </c>
      <c r="U7" s="33">
        <v>23833.599999999999</v>
      </c>
      <c r="V7" s="33">
        <v>25817.7</v>
      </c>
      <c r="W7" s="33">
        <v>27732.3</v>
      </c>
      <c r="X7" s="33">
        <v>26834.5</v>
      </c>
    </row>
    <row r="8" spans="1:24" x14ac:dyDescent="0.25">
      <c r="A8" s="15" t="s">
        <v>47</v>
      </c>
      <c r="B8" s="58">
        <f>(B4/1000)/B7</f>
        <v>1.1374205944631795E-3</v>
      </c>
      <c r="C8" s="58">
        <f t="shared" ref="C8:X8" si="0">(C4/1000)/C7</f>
        <v>1.6489855554939058E-3</v>
      </c>
      <c r="D8" s="58">
        <f t="shared" si="0"/>
        <v>1.4674314602372155E-3</v>
      </c>
      <c r="E8" s="58">
        <f t="shared" si="0"/>
        <v>2.4709393024287618E-3</v>
      </c>
      <c r="F8" s="58">
        <f t="shared" si="0"/>
        <v>2.5027100963873903E-3</v>
      </c>
      <c r="G8" s="58">
        <f t="shared" si="0"/>
        <v>2.8279012853940815E-3</v>
      </c>
      <c r="H8" s="58">
        <f t="shared" si="0"/>
        <v>3.49003323958067E-3</v>
      </c>
      <c r="I8" s="58">
        <f t="shared" si="0"/>
        <v>4.335951619017394E-3</v>
      </c>
      <c r="J8" s="58">
        <f t="shared" si="0"/>
        <v>5.1470642424957073E-3</v>
      </c>
      <c r="K8" s="58">
        <f t="shared" si="0"/>
        <v>5.2450537457396675E-3</v>
      </c>
      <c r="L8" s="58">
        <f t="shared" si="0"/>
        <v>5.6691438852817105E-3</v>
      </c>
      <c r="M8" s="58">
        <f t="shared" si="0"/>
        <v>6.5448453498821819E-3</v>
      </c>
      <c r="N8" s="58">
        <f t="shared" si="0"/>
        <v>8.1178270278337433E-3</v>
      </c>
      <c r="O8" s="58">
        <f t="shared" si="0"/>
        <v>1.4771114029249341E-2</v>
      </c>
      <c r="P8" s="58">
        <f t="shared" si="0"/>
        <v>1.2446985214911227E-2</v>
      </c>
      <c r="Q8" s="58">
        <f t="shared" si="0"/>
        <v>8.4079256297988469E-3</v>
      </c>
      <c r="R8" s="58">
        <f t="shared" si="0"/>
        <v>6.3972426452250071E-3</v>
      </c>
      <c r="S8" s="58">
        <f t="shared" si="0"/>
        <v>7.0226111655050053E-3</v>
      </c>
      <c r="T8" s="58">
        <f t="shared" si="0"/>
        <v>6.5928894284045803E-3</v>
      </c>
      <c r="U8" s="58">
        <f t="shared" si="0"/>
        <v>6.2061291621911931E-3</v>
      </c>
      <c r="V8" s="58">
        <f t="shared" si="0"/>
        <v>6.2354431262273543E-3</v>
      </c>
      <c r="W8" s="58">
        <f t="shared" si="0"/>
        <v>8.897982316648817E-3</v>
      </c>
      <c r="X8" s="58">
        <f t="shared" si="0"/>
        <v>1.0141967169129294E-2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E775E-0B06-45EF-930B-687A189B7322}">
  <dimension ref="A1:AB18"/>
  <sheetViews>
    <sheetView workbookViewId="0">
      <selection activeCell="S3" sqref="S3:AB8"/>
    </sheetView>
  </sheetViews>
  <sheetFormatPr defaultRowHeight="15" x14ac:dyDescent="0.25"/>
  <cols>
    <col min="1" max="1" width="11.85546875" customWidth="1"/>
    <col min="2" max="2" width="21.42578125" customWidth="1"/>
    <col min="3" max="25" width="8.7109375" customWidth="1"/>
    <col min="26" max="26" width="10.85546875" customWidth="1"/>
    <col min="27" max="28" width="8.7109375" customWidth="1"/>
  </cols>
  <sheetData>
    <row r="1" spans="1:28" x14ac:dyDescent="0.25">
      <c r="A1" s="8" t="s">
        <v>36</v>
      </c>
    </row>
    <row r="3" spans="1:28" ht="25.5" x14ac:dyDescent="0.25">
      <c r="A3" s="31"/>
      <c r="B3" s="31"/>
      <c r="C3" s="31">
        <v>1998</v>
      </c>
      <c r="D3" s="31">
        <v>1999</v>
      </c>
      <c r="E3" s="31">
        <v>2000</v>
      </c>
      <c r="F3" s="31">
        <v>2001</v>
      </c>
      <c r="G3" s="31">
        <v>2002</v>
      </c>
      <c r="H3" s="31">
        <v>2003</v>
      </c>
      <c r="I3" s="31">
        <v>2004</v>
      </c>
      <c r="J3" s="31">
        <v>2005</v>
      </c>
      <c r="K3" s="31">
        <v>2006</v>
      </c>
      <c r="L3" s="31">
        <v>2007</v>
      </c>
      <c r="M3" s="31">
        <v>2008</v>
      </c>
      <c r="N3" s="31">
        <v>2009</v>
      </c>
      <c r="O3" s="31">
        <v>2010</v>
      </c>
      <c r="P3" s="31">
        <v>2011</v>
      </c>
      <c r="Q3" s="31">
        <v>2012</v>
      </c>
      <c r="R3" s="31">
        <v>2013</v>
      </c>
      <c r="S3" s="31">
        <v>2014</v>
      </c>
      <c r="T3" s="32">
        <v>2015</v>
      </c>
      <c r="U3" s="32">
        <v>2016</v>
      </c>
      <c r="V3" s="32">
        <v>2017</v>
      </c>
      <c r="W3" s="32">
        <v>2018</v>
      </c>
      <c r="X3" s="32">
        <v>2019</v>
      </c>
      <c r="Y3" s="32">
        <v>2020</v>
      </c>
      <c r="Z3" s="32" t="s">
        <v>48</v>
      </c>
      <c r="AA3" s="32" t="s">
        <v>50</v>
      </c>
      <c r="AB3" s="32" t="s">
        <v>45</v>
      </c>
    </row>
    <row r="4" spans="1:28" x14ac:dyDescent="0.25">
      <c r="A4" s="69" t="s">
        <v>34</v>
      </c>
      <c r="B4" s="27" t="s">
        <v>3</v>
      </c>
      <c r="C4" s="33">
        <v>4146</v>
      </c>
      <c r="D4" s="33">
        <v>3912.2</v>
      </c>
      <c r="E4" s="33">
        <v>3252.5</v>
      </c>
      <c r="F4" s="33">
        <v>3068.9</v>
      </c>
      <c r="G4" s="33">
        <v>3357.8</v>
      </c>
      <c r="H4" s="33">
        <v>3414.3</v>
      </c>
      <c r="I4" s="33">
        <v>3561.7</v>
      </c>
      <c r="J4" s="33">
        <v>2872.2</v>
      </c>
      <c r="K4" s="33">
        <v>3003.4</v>
      </c>
      <c r="L4" s="33">
        <v>3187.8</v>
      </c>
      <c r="M4" s="33">
        <v>3136.7</v>
      </c>
      <c r="N4" s="33">
        <v>3405.7999999999997</v>
      </c>
      <c r="O4" s="33">
        <v>3236.9</v>
      </c>
      <c r="P4" s="33">
        <v>3510.8999999999996</v>
      </c>
      <c r="Q4" s="33">
        <v>3774.6</v>
      </c>
      <c r="R4" s="33">
        <v>3701.1</v>
      </c>
      <c r="S4" s="33">
        <v>3902.2</v>
      </c>
      <c r="T4" s="34">
        <v>3843.9</v>
      </c>
      <c r="U4" s="34">
        <v>3810.1000000000004</v>
      </c>
      <c r="V4" s="34">
        <v>3862.3</v>
      </c>
      <c r="W4" s="34">
        <v>3913</v>
      </c>
      <c r="X4" s="34">
        <v>3719.29</v>
      </c>
      <c r="Y4" s="34">
        <v>3643.7900000000004</v>
      </c>
      <c r="Z4" s="34">
        <f>Y4-U4</f>
        <v>-166.30999999999995</v>
      </c>
      <c r="AA4" s="35">
        <f>U4/U6</f>
        <v>0.66015767131594916</v>
      </c>
      <c r="AB4" s="35">
        <f>Y4/Y6</f>
        <v>0.56132834825314226</v>
      </c>
    </row>
    <row r="5" spans="1:28" x14ac:dyDescent="0.25">
      <c r="A5" s="70"/>
      <c r="B5" s="27" t="s">
        <v>18</v>
      </c>
      <c r="C5" s="33">
        <v>454.2</v>
      </c>
      <c r="D5" s="33">
        <v>632.79999999999995</v>
      </c>
      <c r="E5" s="33">
        <v>457.20000000000005</v>
      </c>
      <c r="F5" s="33">
        <v>675.80000000000007</v>
      </c>
      <c r="G5" s="33">
        <v>771</v>
      </c>
      <c r="H5" s="33">
        <v>860.30000000000007</v>
      </c>
      <c r="I5" s="33">
        <v>1173.7</v>
      </c>
      <c r="J5" s="33">
        <v>1489.7</v>
      </c>
      <c r="K5" s="33">
        <v>1736.6999999999998</v>
      </c>
      <c r="L5" s="33">
        <v>1813.8000000000002</v>
      </c>
      <c r="M5" s="33">
        <v>1949.6</v>
      </c>
      <c r="N5" s="33">
        <v>2024.6000000000001</v>
      </c>
      <c r="O5" s="33">
        <v>2040.5</v>
      </c>
      <c r="P5" s="33">
        <v>2213.2999999999997</v>
      </c>
      <c r="Q5" s="33">
        <v>2080.1</v>
      </c>
      <c r="R5" s="33">
        <v>2157.1000000000004</v>
      </c>
      <c r="S5" s="33">
        <v>1894</v>
      </c>
      <c r="T5" s="34">
        <v>1792.1000000000001</v>
      </c>
      <c r="U5" s="34">
        <v>1961.3999999999999</v>
      </c>
      <c r="V5" s="34">
        <v>2185.1999999999998</v>
      </c>
      <c r="W5" s="34">
        <v>2271</v>
      </c>
      <c r="X5" s="34">
        <v>2732.5600000000004</v>
      </c>
      <c r="Y5" s="34">
        <v>2847.58</v>
      </c>
      <c r="Z5" s="34">
        <f>Y5-U5</f>
        <v>886.18000000000006</v>
      </c>
      <c r="AA5" s="35">
        <f>U5/U6</f>
        <v>0.3398423286840509</v>
      </c>
      <c r="AB5" s="35">
        <f>Y5/Y6</f>
        <v>0.43867165174685768</v>
      </c>
    </row>
    <row r="6" spans="1:28" x14ac:dyDescent="0.25">
      <c r="A6" s="70"/>
      <c r="B6" s="27" t="s">
        <v>32</v>
      </c>
      <c r="C6" s="33">
        <v>4600.2</v>
      </c>
      <c r="D6" s="33">
        <v>4545</v>
      </c>
      <c r="E6" s="33">
        <v>3709.7</v>
      </c>
      <c r="F6" s="33">
        <v>3744.7</v>
      </c>
      <c r="G6" s="33">
        <v>4128.8</v>
      </c>
      <c r="H6" s="33">
        <v>4274.6000000000004</v>
      </c>
      <c r="I6" s="33">
        <v>4735.3999999999996</v>
      </c>
      <c r="J6" s="33">
        <v>4361.8999999999996</v>
      </c>
      <c r="K6" s="33">
        <v>4740.1000000000004</v>
      </c>
      <c r="L6" s="33">
        <v>5001.6000000000004</v>
      </c>
      <c r="M6" s="33">
        <v>5086.3</v>
      </c>
      <c r="N6" s="33">
        <v>5430.4</v>
      </c>
      <c r="O6" s="33">
        <v>5277.4</v>
      </c>
      <c r="P6" s="33">
        <v>5724.3</v>
      </c>
      <c r="Q6" s="33">
        <v>5854.6</v>
      </c>
      <c r="R6" s="33">
        <v>5858.2</v>
      </c>
      <c r="S6" s="33">
        <v>5796.2</v>
      </c>
      <c r="T6" s="34">
        <v>5636</v>
      </c>
      <c r="U6" s="34">
        <v>5771.5</v>
      </c>
      <c r="V6" s="34">
        <v>6047.5</v>
      </c>
      <c r="W6" s="34">
        <v>6183</v>
      </c>
      <c r="X6" s="34">
        <v>6451.8499999999995</v>
      </c>
      <c r="Y6" s="34">
        <v>6491.3700000000008</v>
      </c>
      <c r="Z6" s="71"/>
      <c r="AA6" s="72"/>
      <c r="AB6" s="73"/>
    </row>
    <row r="7" spans="1:28" x14ac:dyDescent="0.25">
      <c r="A7" s="70"/>
      <c r="B7" s="27" t="s">
        <v>33</v>
      </c>
      <c r="C7" s="33" t="s">
        <v>5</v>
      </c>
      <c r="D7" s="33">
        <f>D6-C6</f>
        <v>-55.199999999999818</v>
      </c>
      <c r="E7" s="33">
        <f>E6-D6</f>
        <v>-835.30000000000018</v>
      </c>
      <c r="F7" s="33">
        <f t="shared" ref="F7:Y7" si="0">F6-E6</f>
        <v>35</v>
      </c>
      <c r="G7" s="33">
        <f t="shared" si="0"/>
        <v>384.10000000000036</v>
      </c>
      <c r="H7" s="33">
        <f t="shared" si="0"/>
        <v>145.80000000000018</v>
      </c>
      <c r="I7" s="33">
        <f t="shared" si="0"/>
        <v>460.79999999999927</v>
      </c>
      <c r="J7" s="33">
        <f t="shared" si="0"/>
        <v>-373.5</v>
      </c>
      <c r="K7" s="33">
        <f t="shared" si="0"/>
        <v>378.20000000000073</v>
      </c>
      <c r="L7" s="33">
        <f t="shared" si="0"/>
        <v>261.5</v>
      </c>
      <c r="M7" s="33">
        <f t="shared" si="0"/>
        <v>84.699999999999818</v>
      </c>
      <c r="N7" s="33">
        <f t="shared" si="0"/>
        <v>344.09999999999945</v>
      </c>
      <c r="O7" s="33">
        <f t="shared" si="0"/>
        <v>-153</v>
      </c>
      <c r="P7" s="33">
        <f t="shared" si="0"/>
        <v>446.90000000000055</v>
      </c>
      <c r="Q7" s="33">
        <f t="shared" si="0"/>
        <v>130.30000000000018</v>
      </c>
      <c r="R7" s="33">
        <f t="shared" si="0"/>
        <v>3.5999999999994543</v>
      </c>
      <c r="S7" s="33">
        <f t="shared" si="0"/>
        <v>-62</v>
      </c>
      <c r="T7" s="33">
        <f t="shared" si="0"/>
        <v>-160.19999999999982</v>
      </c>
      <c r="U7" s="33">
        <f t="shared" si="0"/>
        <v>135.5</v>
      </c>
      <c r="V7" s="33">
        <f t="shared" si="0"/>
        <v>276</v>
      </c>
      <c r="W7" s="33">
        <f t="shared" si="0"/>
        <v>135.5</v>
      </c>
      <c r="X7" s="33">
        <f t="shared" si="0"/>
        <v>268.84999999999945</v>
      </c>
      <c r="Y7" s="33">
        <f t="shared" si="0"/>
        <v>39.520000000001346</v>
      </c>
      <c r="Z7" s="74"/>
      <c r="AA7" s="75"/>
      <c r="AB7" s="76"/>
    </row>
    <row r="8" spans="1:28" x14ac:dyDescent="0.25">
      <c r="A8" s="70"/>
      <c r="B8" s="27" t="s">
        <v>16</v>
      </c>
      <c r="C8" s="33" t="s">
        <v>5</v>
      </c>
      <c r="D8" s="36">
        <f>D7/C6</f>
        <v>-1.1999478283552851E-2</v>
      </c>
      <c r="E8" s="36">
        <f t="shared" ref="E8:Y8" si="1">E7/D6</f>
        <v>-0.18378437843784382</v>
      </c>
      <c r="F8" s="36">
        <f t="shared" si="1"/>
        <v>9.4347251799336875E-3</v>
      </c>
      <c r="G8" s="36">
        <f t="shared" si="1"/>
        <v>0.10257163457686874</v>
      </c>
      <c r="H8" s="36">
        <f t="shared" si="1"/>
        <v>3.5312923851966715E-2</v>
      </c>
      <c r="I8" s="36">
        <f t="shared" si="1"/>
        <v>0.10779956019276639</v>
      </c>
      <c r="J8" s="36">
        <f t="shared" si="1"/>
        <v>-7.887401275499431E-2</v>
      </c>
      <c r="K8" s="36">
        <f t="shared" si="1"/>
        <v>8.670533483115174E-2</v>
      </c>
      <c r="L8" s="36">
        <f t="shared" si="1"/>
        <v>5.5167612497626625E-2</v>
      </c>
      <c r="M8" s="36">
        <f t="shared" si="1"/>
        <v>1.6934580934101051E-2</v>
      </c>
      <c r="N8" s="36">
        <f t="shared" si="1"/>
        <v>6.7652320940565724E-2</v>
      </c>
      <c r="O8" s="36">
        <f t="shared" si="1"/>
        <v>-2.8174720094284032E-2</v>
      </c>
      <c r="P8" s="36">
        <f t="shared" si="1"/>
        <v>8.4681850911433765E-2</v>
      </c>
      <c r="Q8" s="36">
        <f t="shared" si="1"/>
        <v>2.2762608528553739E-2</v>
      </c>
      <c r="R8" s="36">
        <f t="shared" si="1"/>
        <v>6.1490110340577564E-4</v>
      </c>
      <c r="S8" s="36">
        <f t="shared" si="1"/>
        <v>-1.0583455668976819E-2</v>
      </c>
      <c r="T8" s="36">
        <f t="shared" si="1"/>
        <v>-2.7638797833063011E-2</v>
      </c>
      <c r="U8" s="36">
        <f t="shared" si="1"/>
        <v>2.4041873669268986E-2</v>
      </c>
      <c r="V8" s="36">
        <f t="shared" si="1"/>
        <v>4.7821190331802821E-2</v>
      </c>
      <c r="W8" s="36">
        <f t="shared" si="1"/>
        <v>2.2405952873088053E-2</v>
      </c>
      <c r="X8" s="36">
        <f t="shared" si="1"/>
        <v>4.3482128416626145E-2</v>
      </c>
      <c r="Y8" s="36">
        <f t="shared" si="1"/>
        <v>6.1253748924729109E-3</v>
      </c>
      <c r="Z8" s="77"/>
      <c r="AA8" s="78"/>
      <c r="AB8" s="79"/>
    </row>
    <row r="9" spans="1:28" x14ac:dyDescent="0.25">
      <c r="A9" s="69" t="s">
        <v>35</v>
      </c>
      <c r="B9" s="27" t="s">
        <v>3</v>
      </c>
      <c r="C9" s="33">
        <v>2675.8999999999996</v>
      </c>
      <c r="D9" s="33">
        <v>2610.6</v>
      </c>
      <c r="E9" s="33">
        <v>2364.6999999999998</v>
      </c>
      <c r="F9" s="33">
        <v>2237.5</v>
      </c>
      <c r="G9" s="33">
        <v>2553.1</v>
      </c>
      <c r="H9" s="33">
        <v>2555</v>
      </c>
      <c r="I9" s="33">
        <v>2647.3999999999996</v>
      </c>
      <c r="J9" s="33">
        <v>2379.4</v>
      </c>
      <c r="K9" s="33">
        <v>2555.1999999999998</v>
      </c>
      <c r="L9" s="33">
        <v>2629.1</v>
      </c>
      <c r="M9" s="33">
        <v>2656.8</v>
      </c>
      <c r="N9" s="33">
        <v>2909.7</v>
      </c>
      <c r="O9" s="33">
        <v>2727.2</v>
      </c>
      <c r="P9" s="33">
        <v>2933.8</v>
      </c>
      <c r="Q9" s="33">
        <v>3080.3</v>
      </c>
      <c r="R9" s="33">
        <v>2951.2</v>
      </c>
      <c r="S9" s="33">
        <v>2976.4</v>
      </c>
      <c r="T9" s="34">
        <v>2945</v>
      </c>
      <c r="U9" s="34">
        <v>2931.4</v>
      </c>
      <c r="V9" s="34">
        <v>3000.6</v>
      </c>
      <c r="W9" s="34">
        <v>3207</v>
      </c>
      <c r="X9" s="34">
        <v>2965.85</v>
      </c>
      <c r="Y9" s="34">
        <v>2905.26</v>
      </c>
      <c r="Z9" s="34">
        <f>Y9-U9</f>
        <v>-26.139999999999873</v>
      </c>
      <c r="AA9" s="35">
        <f>U9/U11</f>
        <v>0.6757336160992139</v>
      </c>
      <c r="AB9" s="35">
        <f>Y9/Y11</f>
        <v>0.56955384693801536</v>
      </c>
    </row>
    <row r="10" spans="1:28" x14ac:dyDescent="0.25">
      <c r="A10" s="70"/>
      <c r="B10" s="27" t="s">
        <v>18</v>
      </c>
      <c r="C10" s="33">
        <v>301.8</v>
      </c>
      <c r="D10" s="33">
        <v>390.9</v>
      </c>
      <c r="E10" s="33">
        <v>301.39999999999998</v>
      </c>
      <c r="F10" s="33">
        <v>443.7</v>
      </c>
      <c r="G10" s="33">
        <v>506.09999999999997</v>
      </c>
      <c r="H10" s="33">
        <v>564.9</v>
      </c>
      <c r="I10" s="33">
        <v>720.5</v>
      </c>
      <c r="J10" s="33">
        <v>951.6</v>
      </c>
      <c r="K10" s="33">
        <v>958</v>
      </c>
      <c r="L10" s="33">
        <v>1060.5999999999999</v>
      </c>
      <c r="M10" s="33">
        <v>1321.9</v>
      </c>
      <c r="N10" s="33">
        <v>1404.5</v>
      </c>
      <c r="O10" s="33">
        <v>1350.3</v>
      </c>
      <c r="P10" s="33">
        <v>1577.9</v>
      </c>
      <c r="Q10" s="33">
        <v>1501.2</v>
      </c>
      <c r="R10" s="33">
        <v>1456</v>
      </c>
      <c r="S10" s="33">
        <v>1347.6</v>
      </c>
      <c r="T10" s="34">
        <v>1242.2</v>
      </c>
      <c r="U10" s="34">
        <v>1406.7</v>
      </c>
      <c r="V10" s="34">
        <v>1673</v>
      </c>
      <c r="W10" s="34">
        <v>1761</v>
      </c>
      <c r="X10" s="34">
        <v>2029.48</v>
      </c>
      <c r="Y10" s="34">
        <v>2195.6799999999998</v>
      </c>
      <c r="Z10" s="34">
        <f>Y10-U10</f>
        <v>788.97999999999979</v>
      </c>
      <c r="AA10" s="35">
        <f>U10/U11</f>
        <v>0.32426638390078605</v>
      </c>
      <c r="AB10" s="35">
        <f>Y10/Y11</f>
        <v>0.43044615306198458</v>
      </c>
    </row>
    <row r="11" spans="1:28" x14ac:dyDescent="0.25">
      <c r="A11" s="70"/>
      <c r="B11" s="27" t="s">
        <v>1</v>
      </c>
      <c r="C11" s="33">
        <v>2977.7</v>
      </c>
      <c r="D11" s="33">
        <v>3001.5</v>
      </c>
      <c r="E11" s="33">
        <v>2666.1</v>
      </c>
      <c r="F11" s="33">
        <v>2681.2</v>
      </c>
      <c r="G11" s="33">
        <v>3059.2</v>
      </c>
      <c r="H11" s="33">
        <v>3119.9</v>
      </c>
      <c r="I11" s="33">
        <v>3367.9</v>
      </c>
      <c r="J11" s="33">
        <v>3331</v>
      </c>
      <c r="K11" s="33">
        <v>3513.2</v>
      </c>
      <c r="L11" s="33">
        <v>3689.7</v>
      </c>
      <c r="M11" s="33">
        <v>3978.7</v>
      </c>
      <c r="N11" s="33">
        <v>4314.2</v>
      </c>
      <c r="O11" s="33">
        <v>4077.5</v>
      </c>
      <c r="P11" s="33">
        <v>4511.7</v>
      </c>
      <c r="Q11" s="33">
        <v>4581.6000000000004</v>
      </c>
      <c r="R11" s="33">
        <v>4407.3</v>
      </c>
      <c r="S11" s="33">
        <v>4323.8999999999996</v>
      </c>
      <c r="T11" s="34">
        <v>4187.8999999999996</v>
      </c>
      <c r="U11" s="34">
        <v>4338.1000000000004</v>
      </c>
      <c r="V11" s="34">
        <v>4673.5</v>
      </c>
      <c r="W11" s="34">
        <v>4968</v>
      </c>
      <c r="X11" s="34">
        <v>4995.33</v>
      </c>
      <c r="Y11" s="34">
        <v>5100.9400000000005</v>
      </c>
      <c r="Z11" s="71"/>
      <c r="AA11" s="72"/>
      <c r="AB11" s="73"/>
    </row>
    <row r="12" spans="1:28" x14ac:dyDescent="0.25">
      <c r="A12" s="70"/>
      <c r="B12" s="27" t="s">
        <v>33</v>
      </c>
      <c r="C12" s="33" t="s">
        <v>5</v>
      </c>
      <c r="D12" s="33">
        <f>D11-C11</f>
        <v>23.800000000000182</v>
      </c>
      <c r="E12" s="33">
        <f>E11-D11</f>
        <v>-335.40000000000009</v>
      </c>
      <c r="F12" s="33">
        <f t="shared" ref="F12:Y12" si="2">F11-E11</f>
        <v>15.099999999999909</v>
      </c>
      <c r="G12" s="33">
        <f t="shared" si="2"/>
        <v>378</v>
      </c>
      <c r="H12" s="33">
        <f t="shared" si="2"/>
        <v>60.700000000000273</v>
      </c>
      <c r="I12" s="33">
        <f t="shared" si="2"/>
        <v>248</v>
      </c>
      <c r="J12" s="33">
        <f t="shared" si="2"/>
        <v>-36.900000000000091</v>
      </c>
      <c r="K12" s="33">
        <f t="shared" si="2"/>
        <v>182.19999999999982</v>
      </c>
      <c r="L12" s="33">
        <f t="shared" si="2"/>
        <v>176.5</v>
      </c>
      <c r="M12" s="33">
        <f t="shared" si="2"/>
        <v>289</v>
      </c>
      <c r="N12" s="33">
        <f t="shared" si="2"/>
        <v>335.5</v>
      </c>
      <c r="O12" s="33">
        <f t="shared" si="2"/>
        <v>-236.69999999999982</v>
      </c>
      <c r="P12" s="33">
        <f t="shared" si="2"/>
        <v>434.19999999999982</v>
      </c>
      <c r="Q12" s="33">
        <f t="shared" si="2"/>
        <v>69.900000000000546</v>
      </c>
      <c r="R12" s="33">
        <f t="shared" si="2"/>
        <v>-174.30000000000018</v>
      </c>
      <c r="S12" s="33">
        <f t="shared" si="2"/>
        <v>-83.400000000000546</v>
      </c>
      <c r="T12" s="33">
        <f t="shared" si="2"/>
        <v>-136</v>
      </c>
      <c r="U12" s="33">
        <f t="shared" si="2"/>
        <v>150.20000000000073</v>
      </c>
      <c r="V12" s="33">
        <f t="shared" si="2"/>
        <v>335.39999999999964</v>
      </c>
      <c r="W12" s="33">
        <f t="shared" si="2"/>
        <v>294.5</v>
      </c>
      <c r="X12" s="33">
        <f t="shared" si="2"/>
        <v>27.329999999999927</v>
      </c>
      <c r="Y12" s="33">
        <f t="shared" si="2"/>
        <v>105.61000000000058</v>
      </c>
      <c r="Z12" s="74"/>
      <c r="AA12" s="75"/>
      <c r="AB12" s="76"/>
    </row>
    <row r="13" spans="1:28" x14ac:dyDescent="0.25">
      <c r="A13" s="70"/>
      <c r="B13" s="27" t="s">
        <v>16</v>
      </c>
      <c r="C13" s="33" t="s">
        <v>5</v>
      </c>
      <c r="D13" s="36">
        <f>D12/C11</f>
        <v>7.9927460791886975E-3</v>
      </c>
      <c r="E13" s="36">
        <f t="shared" ref="E13:Y13" si="3">E12/D11</f>
        <v>-0.11174412793603201</v>
      </c>
      <c r="F13" s="36">
        <f t="shared" si="3"/>
        <v>5.6637035370015786E-3</v>
      </c>
      <c r="G13" s="36">
        <f t="shared" si="3"/>
        <v>0.14098165000745935</v>
      </c>
      <c r="H13" s="36">
        <f t="shared" si="3"/>
        <v>1.9841788702928961E-2</v>
      </c>
      <c r="I13" s="36">
        <f t="shared" si="3"/>
        <v>7.9489727234847263E-2</v>
      </c>
      <c r="J13" s="36">
        <f t="shared" si="3"/>
        <v>-1.0956382315389439E-2</v>
      </c>
      <c r="K13" s="36">
        <f t="shared" si="3"/>
        <v>5.469828880216146E-2</v>
      </c>
      <c r="L13" s="36">
        <f t="shared" si="3"/>
        <v>5.023909825799841E-2</v>
      </c>
      <c r="M13" s="36">
        <f t="shared" si="3"/>
        <v>7.8326151177602513E-2</v>
      </c>
      <c r="N13" s="36">
        <f t="shared" si="3"/>
        <v>8.4324025435443747E-2</v>
      </c>
      <c r="O13" s="36">
        <f t="shared" si="3"/>
        <v>-5.486532845023407E-2</v>
      </c>
      <c r="P13" s="36">
        <f t="shared" si="3"/>
        <v>0.10648681790312688</v>
      </c>
      <c r="Q13" s="36">
        <f t="shared" si="3"/>
        <v>1.5493051399694251E-2</v>
      </c>
      <c r="R13" s="36">
        <f t="shared" si="3"/>
        <v>-3.8043478260869602E-2</v>
      </c>
      <c r="S13" s="36">
        <f t="shared" si="3"/>
        <v>-1.8923150228030889E-2</v>
      </c>
      <c r="T13" s="36">
        <f t="shared" si="3"/>
        <v>-3.1453086334096533E-2</v>
      </c>
      <c r="U13" s="36">
        <f t="shared" si="3"/>
        <v>3.5865230783925298E-2</v>
      </c>
      <c r="V13" s="36">
        <f t="shared" si="3"/>
        <v>7.7314953551093704E-2</v>
      </c>
      <c r="W13" s="36">
        <f t="shared" si="3"/>
        <v>6.3014871081630466E-2</v>
      </c>
      <c r="X13" s="36">
        <f t="shared" si="3"/>
        <v>5.5012077294685846E-3</v>
      </c>
      <c r="Y13" s="36">
        <f t="shared" si="3"/>
        <v>2.114174639112943E-2</v>
      </c>
      <c r="Z13" s="77"/>
      <c r="AA13" s="78"/>
      <c r="AB13" s="79"/>
    </row>
    <row r="15" spans="1:28" ht="87.75" customHeight="1" x14ac:dyDescent="0.25">
      <c r="A15" s="80" t="s">
        <v>37</v>
      </c>
      <c r="B15" s="80"/>
      <c r="C15" s="80"/>
      <c r="D15" s="80"/>
      <c r="E15" s="80"/>
      <c r="F15" s="80"/>
      <c r="G15" s="80"/>
      <c r="H15" s="80"/>
      <c r="I15" s="80"/>
      <c r="J15" s="80"/>
    </row>
    <row r="16" spans="1:28" x14ac:dyDescent="0.25">
      <c r="A16" s="6"/>
      <c r="B16" s="6"/>
      <c r="C16" s="6"/>
      <c r="D16" s="6"/>
      <c r="E16" s="6"/>
      <c r="F16" s="6"/>
      <c r="G16" s="6"/>
      <c r="H16" s="6"/>
      <c r="I16" s="6"/>
    </row>
    <row r="17" spans="1:27" x14ac:dyDescent="0.25">
      <c r="A17" s="6"/>
      <c r="B17" s="6"/>
      <c r="C17" s="6"/>
      <c r="D17" s="6"/>
      <c r="E17" s="6"/>
      <c r="F17" s="6"/>
      <c r="G17" s="6"/>
      <c r="H17" s="6"/>
      <c r="I17" s="6"/>
      <c r="AA17" s="9"/>
    </row>
    <row r="18" spans="1:27" x14ac:dyDescent="0.25">
      <c r="A18" s="6"/>
      <c r="B18" s="6"/>
      <c r="C18" s="6"/>
      <c r="D18" s="6"/>
      <c r="E18" s="6"/>
      <c r="F18" s="6"/>
      <c r="G18" s="6"/>
      <c r="H18" s="6"/>
      <c r="I18" s="6"/>
    </row>
  </sheetData>
  <mergeCells count="5">
    <mergeCell ref="A4:A8"/>
    <mergeCell ref="A9:A13"/>
    <mergeCell ref="Z6:AB8"/>
    <mergeCell ref="Z11:AB13"/>
    <mergeCell ref="A15:J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0978B-CC4A-4B46-9241-B8ED5680EBA8}">
  <dimension ref="A1:I14"/>
  <sheetViews>
    <sheetView workbookViewId="0">
      <selection activeCell="I26" sqref="I26"/>
    </sheetView>
  </sheetViews>
  <sheetFormatPr defaultRowHeight="15" x14ac:dyDescent="0.25"/>
  <cols>
    <col min="5" max="5" width="13.5703125" customWidth="1"/>
    <col min="6" max="6" width="10.7109375" customWidth="1"/>
    <col min="7" max="7" width="9.85546875" customWidth="1"/>
    <col min="8" max="8" width="16.28515625" customWidth="1"/>
    <col min="9" max="9" width="27.28515625" customWidth="1"/>
    <col min="10" max="10" width="24.7109375" customWidth="1"/>
  </cols>
  <sheetData>
    <row r="1" spans="1:9" x14ac:dyDescent="0.25">
      <c r="A1" s="81" t="s">
        <v>31</v>
      </c>
      <c r="B1" s="81"/>
      <c r="C1" s="81"/>
      <c r="D1" s="81"/>
      <c r="E1" s="81"/>
      <c r="F1" s="81"/>
      <c r="G1" s="81"/>
      <c r="H1" s="81"/>
      <c r="I1" s="81"/>
    </row>
    <row r="3" spans="1:9" ht="34.5" customHeight="1" x14ac:dyDescent="0.25">
      <c r="A3" s="82"/>
      <c r="B3" s="83" t="s">
        <v>51</v>
      </c>
      <c r="C3" s="83"/>
      <c r="D3" s="83"/>
      <c r="E3" s="84" t="s">
        <v>52</v>
      </c>
      <c r="F3" s="84"/>
      <c r="G3" s="84"/>
      <c r="H3" s="84" t="s">
        <v>53</v>
      </c>
      <c r="I3" s="84" t="s">
        <v>54</v>
      </c>
    </row>
    <row r="4" spans="1:9" ht="25.5" x14ac:dyDescent="0.25">
      <c r="A4" s="82"/>
      <c r="B4" s="60" t="s">
        <v>3</v>
      </c>
      <c r="C4" s="60" t="s">
        <v>55</v>
      </c>
      <c r="D4" s="60" t="s">
        <v>1</v>
      </c>
      <c r="E4" s="60" t="s">
        <v>3</v>
      </c>
      <c r="F4" s="60" t="s">
        <v>55</v>
      </c>
      <c r="G4" s="60" t="s">
        <v>1</v>
      </c>
      <c r="H4" s="84"/>
      <c r="I4" s="84"/>
    </row>
    <row r="5" spans="1:9" x14ac:dyDescent="0.25">
      <c r="A5" s="61">
        <v>2011</v>
      </c>
      <c r="B5" s="62">
        <v>64022.8</v>
      </c>
      <c r="C5" s="62">
        <v>59060.299999999996</v>
      </c>
      <c r="D5" s="62">
        <v>123083.1</v>
      </c>
      <c r="E5" s="63">
        <v>1135.7397986252877</v>
      </c>
      <c r="F5" s="64">
        <v>1661.9501964062845</v>
      </c>
      <c r="G5" s="65">
        <v>1339.2025486005996</v>
      </c>
      <c r="H5" s="64">
        <v>839</v>
      </c>
      <c r="I5" s="66">
        <v>1.3536827158823452</v>
      </c>
    </row>
    <row r="6" spans="1:9" x14ac:dyDescent="0.25">
      <c r="A6" s="61">
        <v>2012</v>
      </c>
      <c r="B6" s="62">
        <v>71871.199999999997</v>
      </c>
      <c r="C6" s="62">
        <v>74040.600000000006</v>
      </c>
      <c r="D6" s="62">
        <v>145911.79999999999</v>
      </c>
      <c r="E6" s="63">
        <v>1185.8959914870093</v>
      </c>
      <c r="F6" s="64">
        <v>2216.9114986638638</v>
      </c>
      <c r="G6" s="65">
        <v>1552.2026094996443</v>
      </c>
      <c r="H6" s="64">
        <v>887</v>
      </c>
      <c r="I6" s="66">
        <v>1.3369740603010252</v>
      </c>
    </row>
    <row r="7" spans="1:9" x14ac:dyDescent="0.25">
      <c r="A7" s="61">
        <v>2013</v>
      </c>
      <c r="B7" s="62">
        <v>78288.7</v>
      </c>
      <c r="C7" s="62">
        <v>72149.2</v>
      </c>
      <c r="D7" s="62">
        <v>150437.9</v>
      </c>
      <c r="E7" s="63">
        <v>1317.4401738951631</v>
      </c>
      <c r="F7" s="64">
        <v>2083.1660141246393</v>
      </c>
      <c r="G7" s="65">
        <v>1599.3949057170539</v>
      </c>
      <c r="H7" s="64">
        <v>949</v>
      </c>
      <c r="I7" s="66">
        <v>1.3882404361382119</v>
      </c>
    </row>
    <row r="8" spans="1:9" x14ac:dyDescent="0.25">
      <c r="A8" s="61">
        <v>2014</v>
      </c>
      <c r="B8" s="62">
        <v>77834.8</v>
      </c>
      <c r="C8" s="62">
        <v>72514.3</v>
      </c>
      <c r="D8" s="62">
        <v>150349.1</v>
      </c>
      <c r="E8" s="63">
        <v>1242.3012715707212</v>
      </c>
      <c r="F8" s="64">
        <v>2384.5494044340062</v>
      </c>
      <c r="G8" s="65">
        <v>1615.5489103069726</v>
      </c>
      <c r="H8" s="64">
        <v>1005</v>
      </c>
      <c r="I8" s="66">
        <v>1.2361206682295733</v>
      </c>
    </row>
    <row r="9" spans="1:9" x14ac:dyDescent="0.25">
      <c r="A9" s="61">
        <v>2015</v>
      </c>
      <c r="B9" s="62">
        <v>78016.800000000003</v>
      </c>
      <c r="C9" s="62">
        <v>86237.200000000012</v>
      </c>
      <c r="D9" s="62">
        <v>164254</v>
      </c>
      <c r="E9" s="63">
        <v>1264.0920284817546</v>
      </c>
      <c r="F9" s="64">
        <v>2997.0573112959619</v>
      </c>
      <c r="G9" s="65">
        <v>1815.1294811665202</v>
      </c>
      <c r="H9" s="64">
        <v>1065</v>
      </c>
      <c r="I9" s="66">
        <v>1.1869408718138541</v>
      </c>
    </row>
    <row r="10" spans="1:9" x14ac:dyDescent="0.25">
      <c r="A10" s="61">
        <v>2016</v>
      </c>
      <c r="B10" s="62">
        <v>72452.5</v>
      </c>
      <c r="C10" s="62">
        <v>88153.400000000009</v>
      </c>
      <c r="D10" s="62">
        <v>160605.90000000002</v>
      </c>
      <c r="E10" s="63">
        <v>1184.3488474311457</v>
      </c>
      <c r="F10" s="64">
        <v>2799.210360353426</v>
      </c>
      <c r="G10" s="65">
        <v>1733.147144484903</v>
      </c>
      <c r="H10" s="64">
        <v>1146</v>
      </c>
      <c r="I10" s="66">
        <v>1.0334632176537049</v>
      </c>
    </row>
    <row r="11" spans="1:9" x14ac:dyDescent="0.25">
      <c r="A11" s="61">
        <v>2017</v>
      </c>
      <c r="B11" s="62">
        <v>81857.7</v>
      </c>
      <c r="C11" s="62">
        <v>88870</v>
      </c>
      <c r="D11" s="62">
        <v>170727.7</v>
      </c>
      <c r="E11" s="63">
        <v>1320.0068176575005</v>
      </c>
      <c r="F11" s="64">
        <v>2532.9500692295987</v>
      </c>
      <c r="G11" s="65">
        <v>1758.2910001023702</v>
      </c>
      <c r="H11" s="64">
        <v>1221</v>
      </c>
      <c r="I11" s="66">
        <v>1.0810866647481576</v>
      </c>
    </row>
    <row r="12" spans="1:9" x14ac:dyDescent="0.25">
      <c r="A12" s="61">
        <v>2018</v>
      </c>
      <c r="B12" s="62">
        <v>93093.200000000012</v>
      </c>
      <c r="C12" s="62">
        <v>99300.7</v>
      </c>
      <c r="D12" s="62">
        <v>192393.90000000002</v>
      </c>
      <c r="E12" s="63">
        <v>1481.7357240967631</v>
      </c>
      <c r="F12" s="64">
        <v>2723.3146119800422</v>
      </c>
      <c r="G12" s="65">
        <v>1937.6907134859814</v>
      </c>
      <c r="H12" s="64">
        <v>1310</v>
      </c>
      <c r="I12" s="66">
        <v>1.1310959725929488</v>
      </c>
    </row>
    <row r="13" spans="1:9" x14ac:dyDescent="0.25">
      <c r="A13" s="61">
        <v>2019</v>
      </c>
      <c r="B13" s="62">
        <v>104571</v>
      </c>
      <c r="C13" s="62">
        <v>135969.29999999999</v>
      </c>
      <c r="D13" s="62">
        <v>240540.3</v>
      </c>
      <c r="E13" s="63">
        <v>1751.1117381762685</v>
      </c>
      <c r="F13" s="64">
        <v>3099.0871944388678</v>
      </c>
      <c r="G13" s="65">
        <v>2322.0214482229885</v>
      </c>
      <c r="H13" s="64">
        <v>1407</v>
      </c>
      <c r="I13" s="66">
        <v>1.24457124248491</v>
      </c>
    </row>
    <row r="14" spans="1:9" x14ac:dyDescent="0.25">
      <c r="A14" s="61">
        <v>2020</v>
      </c>
      <c r="B14" s="62">
        <v>112380.345</v>
      </c>
      <c r="C14" s="62">
        <v>161604.946</v>
      </c>
      <c r="D14" s="62">
        <v>273985.29099999997</v>
      </c>
      <c r="E14" s="63">
        <v>1920.8774663575596</v>
      </c>
      <c r="F14" s="64">
        <v>3534.6088047777125</v>
      </c>
      <c r="G14" s="65">
        <v>2628.7756580579949</v>
      </c>
      <c r="H14" s="64">
        <v>1448</v>
      </c>
      <c r="I14" s="66">
        <v>1.3265728358822926</v>
      </c>
    </row>
  </sheetData>
  <mergeCells count="6">
    <mergeCell ref="A1:I1"/>
    <mergeCell ref="A3:A4"/>
    <mergeCell ref="B3:D3"/>
    <mergeCell ref="E3:G3"/>
    <mergeCell ref="H3:H4"/>
    <mergeCell ref="I3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FE457-6EE5-45C6-A0DF-1270072582D8}">
  <dimension ref="A1:D17"/>
  <sheetViews>
    <sheetView workbookViewId="0">
      <selection activeCell="K6" sqref="K6"/>
    </sheetView>
  </sheetViews>
  <sheetFormatPr defaultRowHeight="15" x14ac:dyDescent="0.25"/>
  <cols>
    <col min="1" max="1" width="37.42578125" customWidth="1"/>
    <col min="2" max="2" width="17" customWidth="1"/>
    <col min="3" max="3" width="13.28515625" customWidth="1"/>
    <col min="4" max="4" width="12.42578125" customWidth="1"/>
  </cols>
  <sheetData>
    <row r="1" spans="1:4" x14ac:dyDescent="0.25">
      <c r="A1" s="1" t="s">
        <v>56</v>
      </c>
    </row>
    <row r="2" spans="1:4" x14ac:dyDescent="0.25">
      <c r="A2" s="1"/>
      <c r="B2" s="1"/>
      <c r="C2" s="1"/>
      <c r="D2" s="1"/>
    </row>
    <row r="4" spans="1:4" ht="51" x14ac:dyDescent="0.25">
      <c r="A4" s="32"/>
      <c r="B4" s="32" t="s">
        <v>19</v>
      </c>
      <c r="C4" s="32" t="s">
        <v>57</v>
      </c>
      <c r="D4" s="32" t="s">
        <v>58</v>
      </c>
    </row>
    <row r="5" spans="1:4" x14ac:dyDescent="0.25">
      <c r="A5" s="59" t="s">
        <v>20</v>
      </c>
      <c r="B5" s="37">
        <v>0.42477904792253263</v>
      </c>
      <c r="C5" s="37">
        <v>4.7365214742613466E-2</v>
      </c>
      <c r="D5" s="34">
        <v>2574</v>
      </c>
    </row>
    <row r="6" spans="1:4" x14ac:dyDescent="0.25">
      <c r="A6" s="59" t="s">
        <v>21</v>
      </c>
      <c r="B6" s="37">
        <v>0.29771857802666241</v>
      </c>
      <c r="C6" s="37">
        <v>0.18062747487054523</v>
      </c>
      <c r="D6" s="34">
        <v>1363</v>
      </c>
    </row>
    <row r="7" spans="1:4" x14ac:dyDescent="0.25">
      <c r="A7" s="59" t="s">
        <v>23</v>
      </c>
      <c r="B7" s="37">
        <v>8.4468143467174892E-2</v>
      </c>
      <c r="C7" s="37">
        <v>4.8735912275357902E-2</v>
      </c>
      <c r="D7" s="34">
        <v>1676</v>
      </c>
    </row>
    <row r="8" spans="1:4" ht="26.25" x14ac:dyDescent="0.25">
      <c r="A8" s="59" t="s">
        <v>59</v>
      </c>
      <c r="B8" s="37">
        <v>8.3081119481231133E-2</v>
      </c>
      <c r="C8" s="37">
        <v>6.8534876637222049E-3</v>
      </c>
      <c r="D8" s="34">
        <v>2118</v>
      </c>
    </row>
    <row r="9" spans="1:4" x14ac:dyDescent="0.25">
      <c r="A9" s="59" t="s">
        <v>22</v>
      </c>
      <c r="B9" s="37">
        <v>6.1396668671903992E-2</v>
      </c>
      <c r="C9" s="37">
        <v>1.7514468473956747E-2</v>
      </c>
      <c r="D9" s="34">
        <v>2461</v>
      </c>
    </row>
    <row r="10" spans="1:4" x14ac:dyDescent="0.25">
      <c r="A10" s="59" t="s">
        <v>60</v>
      </c>
      <c r="B10" s="37">
        <v>1.3150255415409536E-2</v>
      </c>
      <c r="C10" s="37">
        <v>6.0919890344197378E-3</v>
      </c>
      <c r="D10" s="34">
        <v>1697</v>
      </c>
    </row>
    <row r="11" spans="1:4" x14ac:dyDescent="0.25">
      <c r="A11" s="59" t="s">
        <v>61</v>
      </c>
      <c r="B11" s="37">
        <v>1.2978576603458842E-2</v>
      </c>
      <c r="C11" s="37">
        <v>1.6600670118793785E-2</v>
      </c>
      <c r="D11" s="34">
        <v>1050</v>
      </c>
    </row>
    <row r="12" spans="1:4" ht="26.25" x14ac:dyDescent="0.25">
      <c r="A12" s="59" t="s">
        <v>24</v>
      </c>
      <c r="B12" s="37">
        <v>4.6594615962845462E-3</v>
      </c>
      <c r="C12" s="37">
        <v>0.12549497410904661</v>
      </c>
      <c r="D12" s="34">
        <v>1187</v>
      </c>
    </row>
    <row r="13" spans="1:4" x14ac:dyDescent="0.25">
      <c r="A13" s="59" t="s">
        <v>62</v>
      </c>
      <c r="B13" s="37">
        <v>4.0991762651579958E-3</v>
      </c>
      <c r="C13" s="37">
        <v>6.0310691440755404E-2</v>
      </c>
      <c r="D13" s="34">
        <v>1532</v>
      </c>
    </row>
    <row r="14" spans="1:4" x14ac:dyDescent="0.25">
      <c r="A14" s="59" t="s">
        <v>63</v>
      </c>
      <c r="B14" s="37">
        <v>3.9971588629250281E-3</v>
      </c>
      <c r="C14" s="37">
        <v>2.9698446542796221E-2</v>
      </c>
      <c r="D14" s="34">
        <v>1202</v>
      </c>
    </row>
    <row r="15" spans="1:4" x14ac:dyDescent="0.25">
      <c r="A15" s="59" t="s">
        <v>64</v>
      </c>
      <c r="B15" s="37">
        <v>3.5332025811514642E-3</v>
      </c>
      <c r="C15" s="37">
        <v>6.9600974718245515E-2</v>
      </c>
      <c r="D15" s="34">
        <v>1387</v>
      </c>
    </row>
    <row r="16" spans="1:4" x14ac:dyDescent="0.25">
      <c r="A16" s="59" t="s">
        <v>25</v>
      </c>
      <c r="B16" s="37">
        <v>1.3328382421495014E-3</v>
      </c>
      <c r="C16" s="37">
        <v>9.1836734693877542E-2</v>
      </c>
      <c r="D16" s="34">
        <v>1365</v>
      </c>
    </row>
    <row r="17" spans="1:1" x14ac:dyDescent="0.25">
      <c r="A17" s="38" t="s">
        <v>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2792A-35ED-45DF-96A9-476BDF3653D7}">
  <dimension ref="A1:O13"/>
  <sheetViews>
    <sheetView workbookViewId="0">
      <selection activeCell="J31" sqref="J31"/>
    </sheetView>
  </sheetViews>
  <sheetFormatPr defaultRowHeight="15" x14ac:dyDescent="0.25"/>
  <sheetData>
    <row r="1" spans="1:15" x14ac:dyDescent="0.25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x14ac:dyDescent="0.25">
      <c r="A2" s="67" t="s">
        <v>65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x14ac:dyDescent="0.25">
      <c r="A3" s="67" t="s">
        <v>66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x14ac:dyDescent="0.25">
      <c r="A4" s="67" t="s">
        <v>67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x14ac:dyDescent="0.25">
      <c r="A5" s="67" t="s">
        <v>68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x14ac:dyDescent="0.25">
      <c r="A6" s="67" t="s">
        <v>69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25">
      <c r="A7" s="67" t="s">
        <v>70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x14ac:dyDescent="0.25">
      <c r="A9" s="10" t="s">
        <v>71</v>
      </c>
      <c r="B9" s="10"/>
      <c r="C9" s="10"/>
      <c r="D9" s="10"/>
      <c r="E9" s="10"/>
      <c r="F9" s="11" t="s">
        <v>28</v>
      </c>
      <c r="G9" s="10"/>
      <c r="H9" s="10"/>
      <c r="I9" s="10"/>
      <c r="J9" s="10"/>
      <c r="K9" s="10"/>
      <c r="L9" s="10"/>
      <c r="M9" s="10"/>
      <c r="N9" s="10"/>
      <c r="O9" s="10"/>
    </row>
    <row r="10" spans="1:15" x14ac:dyDescent="0.25">
      <c r="A10" s="10" t="s">
        <v>29</v>
      </c>
      <c r="B10" s="10"/>
      <c r="C10" s="10"/>
      <c r="D10" s="10"/>
      <c r="E10" s="10"/>
      <c r="F10" s="10"/>
      <c r="G10" s="10"/>
      <c r="H10" s="11" t="s">
        <v>30</v>
      </c>
      <c r="I10" s="10"/>
      <c r="J10" s="10"/>
      <c r="K10" s="10"/>
      <c r="L10" s="10"/>
      <c r="M10" s="10"/>
      <c r="N10" s="10"/>
      <c r="O10" s="10"/>
    </row>
    <row r="11" spans="1:1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</sheetData>
  <hyperlinks>
    <hyperlink ref="F9" r:id="rId1" xr:uid="{9D1D79A7-C177-4883-8A48-5216C791EEBB}"/>
    <hyperlink ref="H10" r:id="rId2" xr:uid="{C7472E07-CCE2-4527-8FF7-E02149F455B1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7</vt:i4>
      </vt:variant>
      <vt:variant>
        <vt:lpstr>Nimega vahemikud</vt:lpstr>
      </vt:variant>
      <vt:variant>
        <vt:i4>1</vt:i4>
      </vt:variant>
    </vt:vector>
  </HeadingPairs>
  <TitlesOfParts>
    <vt:vector size="8" baseType="lpstr">
      <vt:lpstr>1.</vt:lpstr>
      <vt:lpstr>2.</vt:lpstr>
      <vt:lpstr>3.</vt:lpstr>
      <vt:lpstr>4.</vt:lpstr>
      <vt:lpstr>5.</vt:lpstr>
      <vt:lpstr>6.</vt:lpstr>
      <vt:lpstr>Allikad ja kontakt</vt:lpstr>
      <vt:lpstr>'1.'!_Hlk57639779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Loone Vilumaa</dc:creator>
  <cp:lastModifiedBy>Kadri Raudvere</cp:lastModifiedBy>
  <dcterms:created xsi:type="dcterms:W3CDTF">2015-06-05T18:17:20Z</dcterms:created>
  <dcterms:modified xsi:type="dcterms:W3CDTF">2021-12-02T08:11:09Z</dcterms:modified>
</cp:coreProperties>
</file>