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Maarja Sillastele\Koduleht\"/>
    </mc:Choice>
  </mc:AlternateContent>
  <bookViews>
    <workbookView xWindow="0" yWindow="0" windowWidth="28800" windowHeight="12135" tabRatio="786"/>
  </bookViews>
  <sheets>
    <sheet name="Estonian R&amp;D system" sheetId="49" r:id="rId1"/>
    <sheet name="1.1" sheetId="1" r:id="rId2"/>
    <sheet name="1.2" sheetId="2" r:id="rId3"/>
    <sheet name="1.3" sheetId="50" r:id="rId4"/>
    <sheet name="1.4" sheetId="4" r:id="rId5"/>
    <sheet name="1.5" sheetId="51" r:id="rId6"/>
    <sheet name="1.6" sheetId="8" r:id="rId7"/>
    <sheet name="1.7" sheetId="9" r:id="rId8"/>
    <sheet name="1.8" sheetId="10" r:id="rId9"/>
    <sheet name="T1.1" sheetId="12" r:id="rId10"/>
    <sheet name="T1.2" sheetId="13" r:id="rId11"/>
    <sheet name="1.9" sheetId="42" r:id="rId12"/>
    <sheet name="1.10" sheetId="14" r:id="rId13"/>
    <sheet name="1.11" sheetId="15" r:id="rId14"/>
    <sheet name="2.1" sheetId="47" r:id="rId15"/>
    <sheet name="2.2" sheetId="19" r:id="rId16"/>
    <sheet name="2.3" sheetId="21" r:id="rId17"/>
    <sheet name="2.4" sheetId="22" r:id="rId18"/>
    <sheet name="2.5" sheetId="44" r:id="rId19"/>
    <sheet name="2.6" sheetId="18" r:id="rId20"/>
    <sheet name="2.7" sheetId="16" r:id="rId21"/>
    <sheet name="2.8" sheetId="17" r:id="rId22"/>
    <sheet name="2.9" sheetId="23" r:id="rId23"/>
    <sheet name="3.1" sheetId="24" r:id="rId24"/>
    <sheet name="3.2" sheetId="26" r:id="rId25"/>
    <sheet name="3.3&amp;T3.1" sheetId="27" r:id="rId26"/>
    <sheet name="3.4" sheetId="28" r:id="rId27"/>
    <sheet name="3.5" sheetId="30" r:id="rId28"/>
    <sheet name="T4.1." sheetId="54" r:id="rId29"/>
    <sheet name="4.1" sheetId="37" r:id="rId30"/>
    <sheet name="4.2" sheetId="32" r:id="rId31"/>
    <sheet name="4.3" sheetId="55" r:id="rId32"/>
    <sheet name="4.4" sheetId="36" r:id="rId33"/>
    <sheet name="4.5" sheetId="41" r:id="rId34"/>
    <sheet name="4.6" sheetId="34" r:id="rId35"/>
    <sheet name="4.7" sheetId="53" r:id="rId36"/>
    <sheet name="4.8" sheetId="40" r:id="rId37"/>
    <sheet name="4.9" sheetId="57" r:id="rId38"/>
    <sheet name="4.10" sheetId="52" r:id="rId39"/>
  </sheets>
  <definedNames>
    <definedName name="_xlnm._FilterDatabase" localSheetId="13" hidden="1">'1.11'!$A$4:$F$4</definedName>
    <definedName name="_xlnm._FilterDatabase" localSheetId="2" hidden="1">'1.2'!$A$5:$G$43</definedName>
    <definedName name="_xlnm._FilterDatabase" localSheetId="11" hidden="1">'1.9'!$M$6:$O$6</definedName>
    <definedName name="_xlnm._FilterDatabase" localSheetId="18" hidden="1">'2.5'!$A$4:$G$4</definedName>
    <definedName name="_xlnm._FilterDatabase" localSheetId="19" hidden="1">'2.6'!$A$4:$C$4</definedName>
    <definedName name="_xlnm._FilterDatabase" localSheetId="25" hidden="1">'3.3&amp;T3.1'!$A$4:$K$4</definedName>
    <definedName name="_xlnm._FilterDatabase" localSheetId="31" hidden="1">'4.3'!$A$4:$P$4</definedName>
    <definedName name="_xlnm._FilterDatabase" localSheetId="35" hidden="1">'4.7'!$A$4:$P$4</definedName>
    <definedName name="_xlnm._FilterDatabase" localSheetId="37" hidden="1">'4.9'!$A$4:$P$4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27" l="1"/>
  <c r="L26" i="27"/>
  <c r="L25" i="27"/>
  <c r="L24" i="27"/>
  <c r="L23" i="27"/>
  <c r="L22" i="27"/>
  <c r="L21" i="27"/>
  <c r="L20" i="27"/>
  <c r="L19" i="27"/>
  <c r="L18" i="27"/>
  <c r="L17" i="27"/>
  <c r="L16" i="27"/>
  <c r="L15" i="27"/>
  <c r="L14" i="27"/>
  <c r="L13" i="27"/>
  <c r="L12" i="27"/>
  <c r="L11" i="27"/>
  <c r="L10" i="27"/>
  <c r="L9" i="27"/>
  <c r="L8" i="27"/>
  <c r="L7" i="27"/>
  <c r="L6" i="27"/>
  <c r="L5" i="27"/>
  <c r="N12" i="22"/>
  <c r="M12" i="22"/>
  <c r="L12" i="22"/>
  <c r="K12" i="22"/>
  <c r="J12" i="22"/>
  <c r="I12" i="22"/>
  <c r="H12" i="22"/>
  <c r="G12" i="22"/>
  <c r="F12" i="22"/>
  <c r="E12" i="22"/>
  <c r="D12" i="22"/>
  <c r="C12" i="22"/>
  <c r="B12" i="22"/>
  <c r="N11" i="22"/>
  <c r="M11" i="22"/>
  <c r="L11" i="22"/>
  <c r="K11" i="22"/>
  <c r="J11" i="22"/>
  <c r="I11" i="22"/>
  <c r="H11" i="22"/>
  <c r="G11" i="22"/>
  <c r="F11" i="22"/>
  <c r="E11" i="22"/>
  <c r="D11" i="22"/>
  <c r="C11" i="22"/>
  <c r="B11" i="22"/>
  <c r="N10" i="22"/>
  <c r="M10" i="22"/>
  <c r="L10" i="22"/>
  <c r="K10" i="22"/>
  <c r="J10" i="22"/>
  <c r="I10" i="22"/>
  <c r="H10" i="22"/>
  <c r="G10" i="22"/>
  <c r="F10" i="22"/>
  <c r="E10" i="22"/>
  <c r="D10" i="22"/>
  <c r="C10" i="22"/>
  <c r="B10" i="22"/>
  <c r="G5" i="10"/>
  <c r="H5" i="10"/>
  <c r="I5" i="10"/>
  <c r="F5" i="10"/>
  <c r="G6" i="2"/>
  <c r="G16" i="2" l="1"/>
  <c r="S7" i="8" l="1"/>
  <c r="F5" i="40" l="1"/>
  <c r="G7" i="1" l="1"/>
  <c r="G8" i="1"/>
  <c r="G9" i="1"/>
  <c r="G10" i="1"/>
  <c r="G11" i="1"/>
  <c r="G12" i="1"/>
  <c r="G6" i="1"/>
  <c r="J7" i="1" l="1"/>
  <c r="J8" i="1"/>
  <c r="J9" i="1"/>
  <c r="J10" i="1"/>
  <c r="J11" i="1"/>
  <c r="J12" i="1"/>
  <c r="J6" i="1"/>
  <c r="O21" i="42" l="1"/>
  <c r="S9" i="42"/>
  <c r="R8" i="42" s="1"/>
  <c r="E17" i="13"/>
  <c r="C17" i="13"/>
  <c r="C10" i="51"/>
  <c r="B7" i="51"/>
  <c r="B8" i="51"/>
  <c r="B9" i="51"/>
  <c r="B6" i="51"/>
  <c r="R7" i="8"/>
  <c r="X7" i="8" s="1"/>
  <c r="R7" i="42" l="1"/>
  <c r="O22" i="42" l="1"/>
  <c r="O16" i="42"/>
  <c r="O20" i="42"/>
  <c r="O19" i="42"/>
  <c r="O18" i="42"/>
  <c r="O17" i="42"/>
  <c r="O15" i="42"/>
  <c r="O14" i="42"/>
  <c r="O13" i="42"/>
  <c r="O12" i="42"/>
  <c r="O11" i="42"/>
  <c r="O10" i="42"/>
  <c r="O9" i="42"/>
  <c r="O8" i="42"/>
  <c r="O7" i="42"/>
  <c r="E13" i="1" l="1"/>
  <c r="D13" i="1"/>
  <c r="C13" i="1"/>
  <c r="J13" i="1" s="1"/>
  <c r="R12" i="41" l="1"/>
  <c r="Q12" i="41"/>
  <c r="P12" i="41"/>
  <c r="O12" i="41"/>
  <c r="N12" i="41"/>
  <c r="M12" i="41"/>
  <c r="L12" i="41"/>
  <c r="K12" i="41"/>
  <c r="J12" i="41"/>
  <c r="I12" i="41"/>
  <c r="H12" i="41"/>
  <c r="G12" i="41"/>
  <c r="F12" i="41"/>
  <c r="E12" i="41"/>
  <c r="D12" i="41"/>
  <c r="C12" i="41"/>
  <c r="B12" i="41"/>
  <c r="R11" i="41"/>
  <c r="Q11" i="41"/>
  <c r="Q13" i="41" s="1"/>
  <c r="P11" i="41"/>
  <c r="O11" i="41"/>
  <c r="N11" i="41"/>
  <c r="M11" i="41"/>
  <c r="M13" i="41" s="1"/>
  <c r="L11" i="41"/>
  <c r="K11" i="41"/>
  <c r="J11" i="41"/>
  <c r="I11" i="41"/>
  <c r="I13" i="41" s="1"/>
  <c r="H11" i="41"/>
  <c r="G11" i="41"/>
  <c r="F11" i="41"/>
  <c r="E11" i="41"/>
  <c r="E13" i="41" s="1"/>
  <c r="D11" i="41"/>
  <c r="C11" i="41"/>
  <c r="B11" i="41"/>
  <c r="C13" i="41" l="1"/>
  <c r="G13" i="41"/>
  <c r="K13" i="41"/>
  <c r="O13" i="41"/>
  <c r="D13" i="41"/>
  <c r="H13" i="41"/>
  <c r="L13" i="41"/>
  <c r="P13" i="41"/>
  <c r="B13" i="41"/>
  <c r="F13" i="41"/>
  <c r="J13" i="41"/>
  <c r="N13" i="41"/>
  <c r="R13" i="41"/>
  <c r="F24" i="40"/>
  <c r="F23" i="40"/>
  <c r="F22" i="40"/>
  <c r="F21" i="40"/>
  <c r="F20" i="40"/>
  <c r="F19" i="40"/>
  <c r="F18" i="40"/>
  <c r="F17" i="40"/>
  <c r="F16" i="40"/>
  <c r="F15" i="40"/>
  <c r="F14" i="40"/>
  <c r="F13" i="40"/>
  <c r="F12" i="40"/>
  <c r="F11" i="40"/>
  <c r="F10" i="40"/>
  <c r="F9" i="40"/>
  <c r="F8" i="40"/>
  <c r="F7" i="40"/>
  <c r="F6" i="40"/>
  <c r="D24" i="34" l="1"/>
  <c r="D23" i="34"/>
  <c r="D22" i="34"/>
  <c r="D21" i="34"/>
  <c r="D20" i="34"/>
  <c r="D19" i="34"/>
  <c r="D18" i="34"/>
  <c r="D17" i="34"/>
  <c r="D16" i="34"/>
  <c r="D15" i="34"/>
  <c r="D14" i="34"/>
  <c r="D13" i="34"/>
  <c r="D12" i="34"/>
  <c r="D11" i="34"/>
  <c r="D10" i="34"/>
  <c r="D9" i="34"/>
  <c r="D8" i="34"/>
  <c r="D7" i="34"/>
  <c r="D6" i="34"/>
  <c r="D5" i="34"/>
  <c r="D25" i="34" l="1"/>
  <c r="E7" i="34"/>
  <c r="E15" i="34"/>
  <c r="E23" i="34"/>
  <c r="E19" i="34"/>
  <c r="E9" i="34"/>
  <c r="E13" i="34"/>
  <c r="E21" i="34"/>
  <c r="E11" i="34"/>
  <c r="E20" i="34"/>
  <c r="E12" i="34"/>
  <c r="E10" i="34"/>
  <c r="E16" i="34"/>
  <c r="E24" i="34"/>
  <c r="E14" i="34"/>
  <c r="E17" i="34"/>
  <c r="E18" i="34"/>
  <c r="E8" i="34"/>
  <c r="E22" i="34"/>
  <c r="E25" i="34"/>
  <c r="E6" i="34"/>
  <c r="K32" i="28" l="1"/>
  <c r="F32" i="28"/>
  <c r="K31" i="28"/>
  <c r="F31" i="28"/>
  <c r="K30" i="28"/>
  <c r="F30" i="28"/>
  <c r="K29" i="28"/>
  <c r="F29" i="28"/>
  <c r="K28" i="28"/>
  <c r="F28" i="28"/>
  <c r="K27" i="28"/>
  <c r="F27" i="28"/>
  <c r="K26" i="28"/>
  <c r="F26" i="28"/>
  <c r="K25" i="28"/>
  <c r="F25" i="28"/>
  <c r="K24" i="28"/>
  <c r="F24" i="28"/>
  <c r="K23" i="28"/>
  <c r="F23" i="28"/>
  <c r="K22" i="28"/>
  <c r="F22" i="28"/>
  <c r="K21" i="28"/>
  <c r="F21" i="28"/>
  <c r="L43" i="26"/>
  <c r="K43" i="26"/>
  <c r="L42" i="26"/>
  <c r="K42" i="26"/>
  <c r="L41" i="26"/>
  <c r="K41" i="26"/>
  <c r="L40" i="26"/>
  <c r="K40" i="26"/>
  <c r="L39" i="26"/>
  <c r="K39" i="26"/>
  <c r="L38" i="26"/>
  <c r="K38" i="26"/>
  <c r="L37" i="26"/>
  <c r="K37" i="26"/>
  <c r="L36" i="26"/>
  <c r="K36" i="26"/>
  <c r="L35" i="26"/>
  <c r="K35" i="26"/>
  <c r="L34" i="26"/>
  <c r="K34" i="26"/>
  <c r="L33" i="26"/>
  <c r="K33" i="26"/>
  <c r="L32" i="26"/>
  <c r="K32" i="26"/>
  <c r="L31" i="26"/>
  <c r="K31" i="26"/>
  <c r="L30" i="26"/>
  <c r="K30" i="26"/>
  <c r="L29" i="26"/>
  <c r="K29" i="26"/>
  <c r="L28" i="26"/>
  <c r="K28" i="26"/>
  <c r="L27" i="26"/>
  <c r="K27" i="26"/>
  <c r="L26" i="26"/>
  <c r="K26" i="26"/>
  <c r="L25" i="26"/>
  <c r="K25" i="26"/>
  <c r="L24" i="26"/>
  <c r="K24" i="26"/>
  <c r="L23" i="26"/>
  <c r="K23" i="26"/>
  <c r="L22" i="26"/>
  <c r="K22" i="26"/>
  <c r="L21" i="26"/>
  <c r="K21" i="26"/>
  <c r="L20" i="26"/>
  <c r="K20" i="26"/>
  <c r="L19" i="26"/>
  <c r="K19" i="26"/>
  <c r="L18" i="26"/>
  <c r="K18" i="26"/>
  <c r="L17" i="26"/>
  <c r="K17" i="26"/>
  <c r="L16" i="26"/>
  <c r="K16" i="26"/>
  <c r="L15" i="26"/>
  <c r="K15" i="26"/>
  <c r="L14" i="26"/>
  <c r="K14" i="26"/>
  <c r="L13" i="26"/>
  <c r="K13" i="26"/>
  <c r="L12" i="26"/>
  <c r="K12" i="26"/>
  <c r="L11" i="26"/>
  <c r="K11" i="26"/>
  <c r="L10" i="26"/>
  <c r="K10" i="26"/>
  <c r="L9" i="26"/>
  <c r="K9" i="26"/>
  <c r="L8" i="26"/>
  <c r="K8" i="26"/>
  <c r="L7" i="26"/>
  <c r="K7" i="26"/>
  <c r="L6" i="26"/>
  <c r="K6" i="26"/>
  <c r="L5" i="26"/>
  <c r="K5" i="26"/>
  <c r="G41" i="23"/>
  <c r="F41" i="23"/>
  <c r="D41" i="23"/>
  <c r="G40" i="23"/>
  <c r="F40" i="23"/>
  <c r="D40" i="23"/>
  <c r="G39" i="23"/>
  <c r="F39" i="23"/>
  <c r="D39" i="23"/>
  <c r="G38" i="23"/>
  <c r="F38" i="23"/>
  <c r="D38" i="23"/>
  <c r="D37" i="23"/>
  <c r="G36" i="23"/>
  <c r="F36" i="23"/>
  <c r="D36" i="23"/>
  <c r="G35" i="23"/>
  <c r="F35" i="23"/>
  <c r="D35" i="23"/>
  <c r="G34" i="23"/>
  <c r="F34" i="23"/>
  <c r="D34" i="23"/>
  <c r="G33" i="23"/>
  <c r="F33" i="23"/>
  <c r="D33" i="23"/>
  <c r="G32" i="23"/>
  <c r="F32" i="23"/>
  <c r="D32" i="23"/>
  <c r="D28" i="23"/>
  <c r="D27" i="23"/>
  <c r="D26" i="23"/>
  <c r="D25" i="23"/>
  <c r="D24" i="23"/>
  <c r="D23" i="23"/>
  <c r="D22" i="23"/>
  <c r="D21" i="23"/>
  <c r="D20" i="23"/>
  <c r="D19" i="23"/>
  <c r="AA92" i="19"/>
  <c r="Z92" i="19"/>
  <c r="AB92" i="19" s="1"/>
  <c r="AA91" i="19"/>
  <c r="Z91" i="19"/>
  <c r="AA90" i="19"/>
  <c r="Z90" i="19"/>
  <c r="AA89" i="19"/>
  <c r="Z89" i="19"/>
  <c r="AA88" i="19"/>
  <c r="Z88" i="19"/>
  <c r="AB88" i="19" s="1"/>
  <c r="AA87" i="19"/>
  <c r="Z87" i="19"/>
  <c r="AA86" i="19"/>
  <c r="Z86" i="19"/>
  <c r="AB86" i="19" s="1"/>
  <c r="AA85" i="19"/>
  <c r="Z85" i="19"/>
  <c r="AB85" i="19" s="1"/>
  <c r="AA84" i="19"/>
  <c r="Z84" i="19"/>
  <c r="AB84" i="19" s="1"/>
  <c r="AA83" i="19"/>
  <c r="Z83" i="19"/>
  <c r="AA82" i="19"/>
  <c r="Z82" i="19"/>
  <c r="AA81" i="19"/>
  <c r="Z81" i="19"/>
  <c r="AA80" i="19"/>
  <c r="Z80" i="19"/>
  <c r="AB80" i="19" s="1"/>
  <c r="AA79" i="19"/>
  <c r="Z79" i="19"/>
  <c r="AA78" i="19"/>
  <c r="Z78" i="19"/>
  <c r="AB78" i="19" s="1"/>
  <c r="AA77" i="19"/>
  <c r="Z77" i="19"/>
  <c r="AB77" i="19" s="1"/>
  <c r="AA76" i="19"/>
  <c r="Z76" i="19"/>
  <c r="AA75" i="19"/>
  <c r="Z75" i="19"/>
  <c r="AA74" i="19"/>
  <c r="Z74" i="19"/>
  <c r="AA73" i="19"/>
  <c r="Z73" i="19"/>
  <c r="AA72" i="19"/>
  <c r="AB72" i="19" s="1"/>
  <c r="Z72" i="19"/>
  <c r="AA71" i="19"/>
  <c r="Z71" i="19"/>
  <c r="AA70" i="19"/>
  <c r="Z70" i="19"/>
  <c r="AA69" i="19"/>
  <c r="Z69" i="19"/>
  <c r="AB69" i="19" s="1"/>
  <c r="AA68" i="19"/>
  <c r="Z68" i="19"/>
  <c r="AA67" i="19"/>
  <c r="Z67" i="19"/>
  <c r="AA66" i="19"/>
  <c r="Z66" i="19"/>
  <c r="AA65" i="19"/>
  <c r="V65" i="19"/>
  <c r="Z65" i="19" s="1"/>
  <c r="Y64" i="19"/>
  <c r="X64" i="19"/>
  <c r="W64" i="19"/>
  <c r="AA64" i="19" s="1"/>
  <c r="V64" i="19"/>
  <c r="AA63" i="19"/>
  <c r="Z63" i="19"/>
  <c r="Y62" i="19"/>
  <c r="X62" i="19"/>
  <c r="W62" i="19"/>
  <c r="V62" i="19"/>
  <c r="AA61" i="19"/>
  <c r="Z61" i="19"/>
  <c r="AB61" i="19" s="1"/>
  <c r="AA60" i="19"/>
  <c r="Z60" i="19"/>
  <c r="AA59" i="19"/>
  <c r="Z59" i="19"/>
  <c r="AB59" i="19" s="1"/>
  <c r="AA58" i="19"/>
  <c r="AB58" i="19" s="1"/>
  <c r="Z58" i="19"/>
  <c r="AA57" i="19"/>
  <c r="Z57" i="19"/>
  <c r="AA56" i="19"/>
  <c r="Z56" i="19"/>
  <c r="AA55" i="19"/>
  <c r="Z55" i="19"/>
  <c r="AB55" i="19" s="1"/>
  <c r="AA54" i="19"/>
  <c r="Z54" i="19"/>
  <c r="AA53" i="19"/>
  <c r="V53" i="19"/>
  <c r="Z53" i="19" s="1"/>
  <c r="AB53" i="19" s="1"/>
  <c r="Y52" i="19"/>
  <c r="X52" i="19"/>
  <c r="W52" i="19"/>
  <c r="AA52" i="19" s="1"/>
  <c r="V52" i="19"/>
  <c r="AA51" i="19"/>
  <c r="Z51"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K10" i="9"/>
  <c r="J10" i="9"/>
  <c r="I10" i="9"/>
  <c r="H10" i="9"/>
  <c r="G10" i="9"/>
  <c r="F10" i="9"/>
  <c r="E10" i="9"/>
  <c r="D10" i="9"/>
  <c r="C10" i="9"/>
  <c r="B10" i="9"/>
  <c r="W23" i="8"/>
  <c r="AC23" i="8" s="1"/>
  <c r="V23" i="8"/>
  <c r="AB23" i="8" s="1"/>
  <c r="U23" i="8"/>
  <c r="AA23" i="8" s="1"/>
  <c r="T23" i="8"/>
  <c r="Z23" i="8" s="1"/>
  <c r="S23" i="8"/>
  <c r="Y23" i="8" s="1"/>
  <c r="R23" i="8"/>
  <c r="X23" i="8" s="1"/>
  <c r="W22" i="8"/>
  <c r="AC22" i="8" s="1"/>
  <c r="V22" i="8"/>
  <c r="AB22" i="8" s="1"/>
  <c r="U22" i="8"/>
  <c r="AA22" i="8" s="1"/>
  <c r="T22" i="8"/>
  <c r="Z22" i="8" s="1"/>
  <c r="S22" i="8"/>
  <c r="Y22" i="8" s="1"/>
  <c r="R22" i="8"/>
  <c r="X22" i="8" s="1"/>
  <c r="W21" i="8"/>
  <c r="AC21" i="8" s="1"/>
  <c r="V21" i="8"/>
  <c r="AB21" i="8" s="1"/>
  <c r="U21" i="8"/>
  <c r="AA21" i="8" s="1"/>
  <c r="T21" i="8"/>
  <c r="Z21" i="8" s="1"/>
  <c r="S21" i="8"/>
  <c r="Y21" i="8" s="1"/>
  <c r="R21" i="8"/>
  <c r="X21" i="8" s="1"/>
  <c r="W20" i="8"/>
  <c r="AC20" i="8" s="1"/>
  <c r="V20" i="8"/>
  <c r="AB20" i="8" s="1"/>
  <c r="U20" i="8"/>
  <c r="AA20" i="8" s="1"/>
  <c r="T20" i="8"/>
  <c r="Z20" i="8" s="1"/>
  <c r="S20" i="8"/>
  <c r="Y20" i="8" s="1"/>
  <c r="R20" i="8"/>
  <c r="X20" i="8" s="1"/>
  <c r="W19" i="8"/>
  <c r="AC19" i="8" s="1"/>
  <c r="V19" i="8"/>
  <c r="AB19" i="8" s="1"/>
  <c r="U19" i="8"/>
  <c r="AA19" i="8" s="1"/>
  <c r="T19" i="8"/>
  <c r="Z19" i="8" s="1"/>
  <c r="S19" i="8"/>
  <c r="Y19" i="8" s="1"/>
  <c r="R19" i="8"/>
  <c r="X19" i="8" s="1"/>
  <c r="W18" i="8"/>
  <c r="AC18" i="8" s="1"/>
  <c r="V18" i="8"/>
  <c r="AB18" i="8" s="1"/>
  <c r="U18" i="8"/>
  <c r="AA18" i="8" s="1"/>
  <c r="T18" i="8"/>
  <c r="Z18" i="8" s="1"/>
  <c r="S18" i="8"/>
  <c r="Y18" i="8" s="1"/>
  <c r="R18" i="8"/>
  <c r="X18" i="8" s="1"/>
  <c r="W17" i="8"/>
  <c r="AC17" i="8" s="1"/>
  <c r="V17" i="8"/>
  <c r="AB17" i="8" s="1"/>
  <c r="U17" i="8"/>
  <c r="AA17" i="8" s="1"/>
  <c r="T17" i="8"/>
  <c r="Z17" i="8" s="1"/>
  <c r="S17" i="8"/>
  <c r="Y17" i="8" s="1"/>
  <c r="R17" i="8"/>
  <c r="X17" i="8" s="1"/>
  <c r="W16" i="8"/>
  <c r="AC16" i="8" s="1"/>
  <c r="V16" i="8"/>
  <c r="AB16" i="8" s="1"/>
  <c r="U16" i="8"/>
  <c r="AA16" i="8" s="1"/>
  <c r="T16" i="8"/>
  <c r="Z16" i="8" s="1"/>
  <c r="S16" i="8"/>
  <c r="Y16" i="8" s="1"/>
  <c r="R16" i="8"/>
  <c r="X16" i="8" s="1"/>
  <c r="W15" i="8"/>
  <c r="AC15" i="8" s="1"/>
  <c r="V15" i="8"/>
  <c r="AB15" i="8" s="1"/>
  <c r="U15" i="8"/>
  <c r="AA15" i="8" s="1"/>
  <c r="T15" i="8"/>
  <c r="Z15" i="8" s="1"/>
  <c r="S15" i="8"/>
  <c r="Y15" i="8" s="1"/>
  <c r="R15" i="8"/>
  <c r="X15" i="8" s="1"/>
  <c r="W14" i="8"/>
  <c r="AC14" i="8" s="1"/>
  <c r="V14" i="8"/>
  <c r="AB14" i="8" s="1"/>
  <c r="U14" i="8"/>
  <c r="AA14" i="8" s="1"/>
  <c r="T14" i="8"/>
  <c r="Z14" i="8" s="1"/>
  <c r="S14" i="8"/>
  <c r="Y14" i="8" s="1"/>
  <c r="R14" i="8"/>
  <c r="X14" i="8" s="1"/>
  <c r="W13" i="8"/>
  <c r="AC13" i="8" s="1"/>
  <c r="V13" i="8"/>
  <c r="AB13" i="8" s="1"/>
  <c r="U13" i="8"/>
  <c r="AA13" i="8" s="1"/>
  <c r="T13" i="8"/>
  <c r="Z13" i="8" s="1"/>
  <c r="S13" i="8"/>
  <c r="Y13" i="8" s="1"/>
  <c r="R13" i="8"/>
  <c r="X13" i="8" s="1"/>
  <c r="W12" i="8"/>
  <c r="AC12" i="8" s="1"/>
  <c r="V12" i="8"/>
  <c r="AB12" i="8" s="1"/>
  <c r="U12" i="8"/>
  <c r="AA12" i="8" s="1"/>
  <c r="T12" i="8"/>
  <c r="Z12" i="8" s="1"/>
  <c r="S12" i="8"/>
  <c r="Y12" i="8" s="1"/>
  <c r="R12" i="8"/>
  <c r="X12" i="8" s="1"/>
  <c r="W11" i="8"/>
  <c r="AC11" i="8" s="1"/>
  <c r="V11" i="8"/>
  <c r="AB11" i="8" s="1"/>
  <c r="U11" i="8"/>
  <c r="AA11" i="8" s="1"/>
  <c r="T11" i="8"/>
  <c r="Z11" i="8" s="1"/>
  <c r="S11" i="8"/>
  <c r="Y11" i="8" s="1"/>
  <c r="R11" i="8"/>
  <c r="X11" i="8" s="1"/>
  <c r="W10" i="8"/>
  <c r="AC10" i="8" s="1"/>
  <c r="V10" i="8"/>
  <c r="AB10" i="8" s="1"/>
  <c r="U10" i="8"/>
  <c r="AA10" i="8" s="1"/>
  <c r="T10" i="8"/>
  <c r="Z10" i="8" s="1"/>
  <c r="S10" i="8"/>
  <c r="Y10" i="8" s="1"/>
  <c r="R10" i="8"/>
  <c r="X10" i="8" s="1"/>
  <c r="W9" i="8"/>
  <c r="AC9" i="8" s="1"/>
  <c r="V9" i="8"/>
  <c r="AB9" i="8" s="1"/>
  <c r="U9" i="8"/>
  <c r="AA9" i="8" s="1"/>
  <c r="T9" i="8"/>
  <c r="Z9" i="8" s="1"/>
  <c r="S9" i="8"/>
  <c r="Y9" i="8" s="1"/>
  <c r="R9" i="8"/>
  <c r="X9" i="8" s="1"/>
  <c r="W8" i="8"/>
  <c r="AC8" i="8" s="1"/>
  <c r="V8" i="8"/>
  <c r="AB8" i="8" s="1"/>
  <c r="U8" i="8"/>
  <c r="AA8" i="8" s="1"/>
  <c r="T8" i="8"/>
  <c r="Z8" i="8" s="1"/>
  <c r="S8" i="8"/>
  <c r="Y8" i="8" s="1"/>
  <c r="R8" i="8"/>
  <c r="X8" i="8" s="1"/>
  <c r="W7" i="8"/>
  <c r="AC7" i="8" s="1"/>
  <c r="V7" i="8"/>
  <c r="AB7" i="8" s="1"/>
  <c r="U7" i="8"/>
  <c r="AA7" i="8" s="1"/>
  <c r="T7" i="8"/>
  <c r="Z7" i="8" s="1"/>
  <c r="Y7" i="8"/>
  <c r="G43" i="2"/>
  <c r="G42" i="2"/>
  <c r="G41" i="2"/>
  <c r="G40" i="2"/>
  <c r="G39" i="2"/>
  <c r="G38" i="2"/>
  <c r="G37" i="2"/>
  <c r="G36" i="2"/>
  <c r="G35" i="2"/>
  <c r="G34" i="2"/>
  <c r="G33" i="2"/>
  <c r="G32" i="2"/>
  <c r="G31" i="2"/>
  <c r="G30" i="2"/>
  <c r="G29" i="2"/>
  <c r="G28" i="2"/>
  <c r="G27" i="2"/>
  <c r="G26" i="2"/>
  <c r="G25" i="2"/>
  <c r="G24" i="2"/>
  <c r="G23" i="2"/>
  <c r="G22" i="2"/>
  <c r="G21" i="2"/>
  <c r="G20" i="2"/>
  <c r="G19" i="2"/>
  <c r="G18" i="2"/>
  <c r="G17" i="2"/>
  <c r="G15" i="2"/>
  <c r="G14" i="2"/>
  <c r="G13" i="2"/>
  <c r="G12" i="2"/>
  <c r="G11" i="2"/>
  <c r="G10" i="2"/>
  <c r="G9" i="2"/>
  <c r="G8" i="2"/>
  <c r="G7" i="2"/>
  <c r="I12" i="1"/>
  <c r="I11" i="1"/>
  <c r="I10" i="1"/>
  <c r="I9" i="1"/>
  <c r="I8" i="1"/>
  <c r="I7" i="1"/>
  <c r="I6" i="1"/>
  <c r="AB67" i="19" l="1"/>
  <c r="AB76" i="19"/>
  <c r="AB60" i="19"/>
  <c r="Z62" i="19"/>
  <c r="AB63" i="19"/>
  <c r="AB68" i="19"/>
  <c r="AB70" i="19"/>
  <c r="AB75" i="19"/>
  <c r="AB83" i="19"/>
  <c r="AB51" i="19"/>
  <c r="AB57" i="19"/>
  <c r="AA62" i="19"/>
  <c r="AB66" i="19"/>
  <c r="AB71" i="19"/>
  <c r="AB73" i="19"/>
  <c r="AB82" i="19"/>
  <c r="AB87" i="19"/>
  <c r="AB89" i="19"/>
  <c r="AB91" i="19"/>
  <c r="AB62" i="19"/>
  <c r="Z52" i="19"/>
  <c r="AB52" i="19" s="1"/>
  <c r="AB54" i="19"/>
  <c r="AB56" i="19"/>
  <c r="Z64" i="19"/>
  <c r="AB64" i="19" s="1"/>
  <c r="AB65" i="19"/>
  <c r="AB74" i="19"/>
  <c r="AB79" i="19"/>
  <c r="AB81" i="19"/>
  <c r="AB90" i="19"/>
</calcChain>
</file>

<file path=xl/comments1.xml><?xml version="1.0" encoding="utf-8"?>
<comments xmlns="http://schemas.openxmlformats.org/spreadsheetml/2006/main">
  <authors>
    <author>Kadri Raudvere</author>
  </authors>
  <commentList>
    <comment ref="D13" authorId="0" shapeId="0">
      <text>
        <r>
          <rPr>
            <b/>
            <sz val="9"/>
            <color indexed="81"/>
            <rFont val="Tahoma"/>
            <charset val="1"/>
          </rPr>
          <t>Kadri Raudvere:</t>
        </r>
        <r>
          <rPr>
            <sz val="9"/>
            <color indexed="81"/>
            <rFont val="Tahoma"/>
            <charset val="1"/>
          </rPr>
          <t xml:space="preserve">
There was no translation in English in Estonian Research Portal for this centre, so it was translated by authors of the report.</t>
        </r>
      </text>
    </comment>
  </commentList>
</comments>
</file>

<file path=xl/comments2.xml><?xml version="1.0" encoding="utf-8"?>
<comments xmlns="http://schemas.openxmlformats.org/spreadsheetml/2006/main">
  <authors>
    <author>Kadri Raudvere</author>
  </authors>
  <commentList>
    <comment ref="E7" authorId="0" shapeId="0">
      <text>
        <r>
          <rPr>
            <b/>
            <sz val="9"/>
            <color indexed="81"/>
            <rFont val="Tahoma"/>
            <family val="2"/>
            <charset val="186"/>
          </rPr>
          <t>Kadri Raudvere:</t>
        </r>
        <r>
          <rPr>
            <sz val="9"/>
            <color indexed="81"/>
            <rFont val="Tahoma"/>
            <family val="2"/>
            <charset val="186"/>
          </rPr>
          <t xml:space="preserve">
Numbers found according to the calculations in the next table; measured by headcount; data for many countries was missing also.</t>
        </r>
      </text>
    </comment>
    <comment ref="Y63" authorId="0" shapeId="0">
      <text>
        <r>
          <rPr>
            <b/>
            <sz val="9"/>
            <color indexed="81"/>
            <rFont val="Tahoma"/>
            <family val="2"/>
            <charset val="186"/>
          </rPr>
          <t>Kadri Raudvere:</t>
        </r>
        <r>
          <rPr>
            <sz val="9"/>
            <color indexed="81"/>
            <rFont val="Tahoma"/>
            <family val="2"/>
            <charset val="186"/>
          </rPr>
          <t xml:space="preserve">
I made an assumption and insterted 0 here, since PNP sector has a very low proportion here anyway, so the zero here would not much interfere the final results.</t>
        </r>
      </text>
    </comment>
    <comment ref="Y65" authorId="0" shapeId="0">
      <text>
        <r>
          <rPr>
            <b/>
            <sz val="9"/>
            <color indexed="81"/>
            <rFont val="Tahoma"/>
            <family val="2"/>
            <charset val="186"/>
          </rPr>
          <t>Kadri Raudvere:</t>
        </r>
        <r>
          <rPr>
            <sz val="9"/>
            <color indexed="81"/>
            <rFont val="Tahoma"/>
            <family val="2"/>
            <charset val="186"/>
          </rPr>
          <t xml:space="preserve">
I made an assumption and insterted 0 here, since PNP sector has a very low proportion here anyway, so the zero here would not much interfere the final results.</t>
        </r>
      </text>
    </comment>
    <comment ref="Y74" authorId="0" shapeId="0">
      <text>
        <r>
          <rPr>
            <b/>
            <sz val="9"/>
            <color indexed="81"/>
            <rFont val="Tahoma"/>
            <family val="2"/>
            <charset val="186"/>
          </rPr>
          <t>Kadri Raudvere:</t>
        </r>
        <r>
          <rPr>
            <sz val="9"/>
            <color indexed="81"/>
            <rFont val="Tahoma"/>
            <family val="2"/>
            <charset val="186"/>
          </rPr>
          <t xml:space="preserve">
I made an assumption and insterted 0 here, since PNP sector has a very low proportion here anyway, so the zero here would not much interfere the final results.</t>
        </r>
      </text>
    </comment>
    <comment ref="Y82" authorId="0" shapeId="0">
      <text>
        <r>
          <rPr>
            <b/>
            <sz val="9"/>
            <color indexed="81"/>
            <rFont val="Tahoma"/>
            <family val="2"/>
            <charset val="186"/>
          </rPr>
          <t>Kadri Raudvere:</t>
        </r>
        <r>
          <rPr>
            <sz val="9"/>
            <color indexed="81"/>
            <rFont val="Tahoma"/>
            <family val="2"/>
            <charset val="186"/>
          </rPr>
          <t xml:space="preserve">
I made an assumption and insterted 0 here, since PNP sector has a very low proportion here anyway, so the zero here would not much interfere the final results.</t>
        </r>
      </text>
    </comment>
    <comment ref="Y87" authorId="0" shapeId="0">
      <text>
        <r>
          <rPr>
            <b/>
            <sz val="9"/>
            <color indexed="81"/>
            <rFont val="Tahoma"/>
            <family val="2"/>
            <charset val="186"/>
          </rPr>
          <t>Kadri Raudvere:</t>
        </r>
        <r>
          <rPr>
            <sz val="9"/>
            <color indexed="81"/>
            <rFont val="Tahoma"/>
            <family val="2"/>
            <charset val="186"/>
          </rPr>
          <t xml:space="preserve">
I made an assumption and insterted 0 here, since PNP sector has a very low proportion here anyway, so the zero here would not much interfere the final results.</t>
        </r>
      </text>
    </comment>
  </commentList>
</comments>
</file>

<file path=xl/comments3.xml><?xml version="1.0" encoding="utf-8"?>
<comments xmlns="http://schemas.openxmlformats.org/spreadsheetml/2006/main">
  <authors>
    <author>Kadri Raudvere</author>
  </authors>
  <commentList>
    <comment ref="N5" authorId="0" shapeId="0">
      <text>
        <r>
          <rPr>
            <b/>
            <sz val="9"/>
            <color indexed="81"/>
            <rFont val="Tahoma"/>
            <family val="2"/>
            <charset val="186"/>
          </rPr>
          <t>Kadri Raudvere:</t>
        </r>
        <r>
          <rPr>
            <sz val="9"/>
            <color indexed="81"/>
            <rFont val="Tahoma"/>
            <family val="2"/>
            <charset val="186"/>
          </rPr>
          <t xml:space="preserve">
2016 I kvartali keskmine brutopalk</t>
        </r>
      </text>
    </comment>
    <comment ref="A9" authorId="0" shapeId="0">
      <text>
        <r>
          <rPr>
            <b/>
            <sz val="9"/>
            <color indexed="81"/>
            <rFont val="Tahoma"/>
            <family val="2"/>
            <charset val="186"/>
          </rPr>
          <t>Kadri Raudvere:</t>
        </r>
        <r>
          <rPr>
            <sz val="9"/>
            <color indexed="81"/>
            <rFont val="Tahoma"/>
            <family val="2"/>
            <charset val="186"/>
          </rPr>
          <t xml:space="preserve">
Kui ei ole liitutud kogumispensioni II sambaga, kõiki teisi makse aga arvestab.</t>
        </r>
      </text>
    </comment>
    <comment ref="A11" authorId="0" shapeId="0">
      <text>
        <r>
          <rPr>
            <b/>
            <sz val="9"/>
            <color indexed="81"/>
            <rFont val="Tahoma"/>
            <family val="2"/>
            <charset val="186"/>
          </rPr>
          <t>Kadri Raudvere:</t>
        </r>
        <r>
          <rPr>
            <sz val="9"/>
            <color indexed="81"/>
            <rFont val="Tahoma"/>
            <family val="2"/>
            <charset val="186"/>
          </rPr>
          <t xml:space="preserve">
Seda parem mitte korrigeerida, sest tegelikult peaks töötasu alammäära maksudega korrigeerima. Siit läheb mingi osa veel maksudeks, dokotorandtoetus aga on neto.</t>
        </r>
      </text>
    </comment>
    <comment ref="A12" authorId="0" shapeId="0">
      <text>
        <r>
          <rPr>
            <b/>
            <sz val="9"/>
            <color indexed="81"/>
            <rFont val="Tahoma"/>
            <family val="2"/>
            <charset val="186"/>
          </rPr>
          <t>Kadri Raudvere:</t>
        </r>
        <r>
          <rPr>
            <sz val="9"/>
            <color indexed="81"/>
            <rFont val="Tahoma"/>
            <family val="2"/>
            <charset val="186"/>
          </rPr>
          <t xml:space="preserve">
Seda parem mitte korrigeerida, sest tegelikult peaks töötasu alammäära maksudega korrigeerima. Siit läheb mingi osa veel maksudeks, dokotorandtoetus aga on neto.</t>
        </r>
      </text>
    </comment>
  </commentList>
</comments>
</file>

<file path=xl/comments4.xml><?xml version="1.0" encoding="utf-8"?>
<comments xmlns="http://schemas.openxmlformats.org/spreadsheetml/2006/main">
  <authors>
    <author>Kadri Raudvere</author>
  </authors>
  <commentList>
    <comment ref="A13" authorId="0" shapeId="0">
      <text>
        <r>
          <rPr>
            <b/>
            <sz val="9"/>
            <color indexed="81"/>
            <rFont val="Tahoma"/>
            <family val="2"/>
            <charset val="186"/>
          </rPr>
          <t>Kadri Raudvere:</t>
        </r>
        <r>
          <rPr>
            <sz val="9"/>
            <color indexed="81"/>
            <rFont val="Tahoma"/>
            <family val="2"/>
            <charset val="186"/>
          </rPr>
          <t xml:space="preserve">
Teadlaste ja inseneride summaarne täistööaja ekvivalent
</t>
        </r>
      </text>
    </comment>
  </commentList>
</comments>
</file>

<file path=xl/comments5.xml><?xml version="1.0" encoding="utf-8"?>
<comments xmlns="http://schemas.openxmlformats.org/spreadsheetml/2006/main">
  <authors>
    <author>Kadri Raudvere</author>
  </authors>
  <commentList>
    <comment ref="C4" authorId="0" shapeId="0">
      <text>
        <r>
          <rPr>
            <b/>
            <sz val="9"/>
            <color indexed="81"/>
            <rFont val="Tahoma"/>
            <family val="2"/>
            <charset val="186"/>
          </rPr>
          <t>Kadri Raudvere:</t>
        </r>
        <r>
          <rPr>
            <sz val="9"/>
            <color indexed="81"/>
            <rFont val="Tahoma"/>
            <family val="2"/>
            <charset val="186"/>
          </rPr>
          <t xml:space="preserve">
Only institutions with at least 5 respective positions are used for average calculations. </t>
        </r>
      </text>
    </comment>
  </commentList>
</comments>
</file>

<file path=xl/comments6.xml><?xml version="1.0" encoding="utf-8"?>
<comments xmlns="http://schemas.openxmlformats.org/spreadsheetml/2006/main">
  <authors>
    <author>Kadri Raudvere</author>
  </authors>
  <commentList>
    <comment ref="B4" authorId="0" shapeId="0">
      <text>
        <r>
          <rPr>
            <b/>
            <sz val="9"/>
            <color indexed="81"/>
            <rFont val="Tahoma"/>
            <charset val="1"/>
          </rPr>
          <t>Kadri Raudvere:</t>
        </r>
        <r>
          <rPr>
            <sz val="9"/>
            <color indexed="81"/>
            <rFont val="Tahoma"/>
            <charset val="1"/>
          </rPr>
          <t xml:space="preserve">
As a percentage of all documents, whole counts.</t>
        </r>
      </text>
    </comment>
  </commentList>
</comments>
</file>

<file path=xl/comments7.xml><?xml version="1.0" encoding="utf-8"?>
<comments xmlns="http://schemas.openxmlformats.org/spreadsheetml/2006/main">
  <authors>
    <author>Kadri Raudvere</author>
  </authors>
  <commentList>
    <comment ref="B5" authorId="0" shapeId="0">
      <text>
        <r>
          <rPr>
            <b/>
            <sz val="9"/>
            <color indexed="81"/>
            <rFont val="Tahoma"/>
            <family val="2"/>
            <charset val="186"/>
          </rPr>
          <t>Kadri Raudvere:</t>
        </r>
        <r>
          <rPr>
            <sz val="9"/>
            <color indexed="81"/>
            <rFont val="Tahoma"/>
            <family val="2"/>
            <charset val="186"/>
          </rPr>
          <t xml:space="preserve">
2013</t>
        </r>
      </text>
    </comment>
    <comment ref="B26" authorId="0" shapeId="0">
      <text>
        <r>
          <rPr>
            <b/>
            <sz val="9"/>
            <color indexed="81"/>
            <rFont val="Tahoma"/>
            <family val="2"/>
            <charset val="186"/>
          </rPr>
          <t>Kadri Raudvere:</t>
        </r>
        <r>
          <rPr>
            <sz val="9"/>
            <color indexed="81"/>
            <rFont val="Tahoma"/>
            <family val="2"/>
            <charset val="186"/>
          </rPr>
          <t xml:space="preserve">
2013
</t>
        </r>
      </text>
    </comment>
    <comment ref="B36" authorId="0" shapeId="0">
      <text>
        <r>
          <rPr>
            <b/>
            <sz val="9"/>
            <color indexed="81"/>
            <rFont val="Tahoma"/>
            <family val="2"/>
            <charset val="186"/>
          </rPr>
          <t>Kadri Raudvere:</t>
        </r>
        <r>
          <rPr>
            <sz val="9"/>
            <color indexed="81"/>
            <rFont val="Tahoma"/>
            <family val="2"/>
            <charset val="186"/>
          </rPr>
          <t xml:space="preserve">
2013</t>
        </r>
      </text>
    </comment>
  </commentList>
</comments>
</file>

<file path=xl/comments8.xml><?xml version="1.0" encoding="utf-8"?>
<comments xmlns="http://schemas.openxmlformats.org/spreadsheetml/2006/main">
  <authors>
    <author>Kadri Raudvere</author>
  </authors>
  <commentList>
    <comment ref="A13" authorId="0" shapeId="0">
      <text>
        <r>
          <rPr>
            <b/>
            <sz val="9"/>
            <color indexed="81"/>
            <rFont val="Tahoma"/>
            <family val="2"/>
            <charset val="186"/>
          </rPr>
          <t>Kadri Raudvere:</t>
        </r>
        <r>
          <rPr>
            <sz val="9"/>
            <color indexed="81"/>
            <rFont val="Tahoma"/>
            <family val="2"/>
            <charset val="186"/>
          </rPr>
          <t xml:space="preserve">
The total from the Statistics Estonia data did not match the sum of different fields of activiity.</t>
        </r>
      </text>
    </comment>
  </commentList>
</comments>
</file>

<file path=xl/comments9.xml><?xml version="1.0" encoding="utf-8"?>
<comments xmlns="http://schemas.openxmlformats.org/spreadsheetml/2006/main">
  <authors>
    <author>Kadri Raudvere</author>
  </authors>
  <commentList>
    <comment ref="O46" authorId="0" shapeId="0">
      <text>
        <r>
          <rPr>
            <b/>
            <sz val="9"/>
            <color indexed="81"/>
            <rFont val="Tahoma"/>
            <family val="2"/>
            <charset val="186"/>
          </rPr>
          <t>Kadri Raudvere:</t>
        </r>
        <r>
          <rPr>
            <sz val="9"/>
            <color indexed="81"/>
            <rFont val="Tahoma"/>
            <family val="2"/>
            <charset val="186"/>
          </rPr>
          <t xml:space="preserve">
2012. aasta</t>
        </r>
      </text>
    </comment>
  </commentList>
</comments>
</file>

<file path=xl/sharedStrings.xml><?xml version="1.0" encoding="utf-8"?>
<sst xmlns="http://schemas.openxmlformats.org/spreadsheetml/2006/main" count="2900" uniqueCount="588">
  <si>
    <t>Kokku</t>
  </si>
  <si>
    <t>BERD as a percentage of GDP</t>
  </si>
  <si>
    <t>HERD as a percentage of GDP</t>
  </si>
  <si>
    <t>GOVERD as a percentage of GDP</t>
  </si>
  <si>
    <t>GERD as a percentage of GDP</t>
  </si>
  <si>
    <t>Riik</t>
  </si>
  <si>
    <t>Korea</t>
  </si>
  <si>
    <t>Iisrael</t>
  </si>
  <si>
    <t>Jaapan</t>
  </si>
  <si>
    <t>Soome</t>
  </si>
  <si>
    <t>Rootsi</t>
  </si>
  <si>
    <t>Taani</t>
  </si>
  <si>
    <t>Austria</t>
  </si>
  <si>
    <t>Saksamaa</t>
  </si>
  <si>
    <t>USA (2013)</t>
  </si>
  <si>
    <t>Belgia</t>
  </si>
  <si>
    <t>Sloveenia</t>
  </si>
  <si>
    <t>Prantsusmaa</t>
  </si>
  <si>
    <t>Tšehhi</t>
  </si>
  <si>
    <t>Holland</t>
  </si>
  <si>
    <t>Island</t>
  </si>
  <si>
    <t>Norra</t>
  </si>
  <si>
    <t>Suurbritannia</t>
  </si>
  <si>
    <t>Kanada</t>
  </si>
  <si>
    <t>Iirimaa</t>
  </si>
  <si>
    <t>Eesti</t>
  </si>
  <si>
    <t>Ungari</t>
  </si>
  <si>
    <t>Itaalia</t>
  </si>
  <si>
    <t>Portugal</t>
  </si>
  <si>
    <t>Luksemburg</t>
  </si>
  <si>
    <t>Hispaania</t>
  </si>
  <si>
    <t>Venemaa</t>
  </si>
  <si>
    <t>Türgi</t>
  </si>
  <si>
    <t>Poola</t>
  </si>
  <si>
    <t>Slovakkia</t>
  </si>
  <si>
    <t>Kreeka</t>
  </si>
  <si>
    <t>Tšiili</t>
  </si>
  <si>
    <t>Rumeenia</t>
  </si>
  <si>
    <t>2007</t>
  </si>
  <si>
    <t>2008</t>
  </si>
  <si>
    <t>2009</t>
  </si>
  <si>
    <t>2010</t>
  </si>
  <si>
    <t>2011</t>
  </si>
  <si>
    <t>2012</t>
  </si>
  <si>
    <t>2013</t>
  </si>
  <si>
    <t>2014</t>
  </si>
  <si>
    <t>..</t>
  </si>
  <si>
    <t>Uus-Meremaa</t>
  </si>
  <si>
    <t>EU28</t>
  </si>
  <si>
    <t>OECD</t>
  </si>
  <si>
    <t>USA</t>
  </si>
  <si>
    <t>1998</t>
  </si>
  <si>
    <t>1999</t>
  </si>
  <si>
    <t>2000</t>
  </si>
  <si>
    <t>2001</t>
  </si>
  <si>
    <t>2002</t>
  </si>
  <si>
    <t>2003</t>
  </si>
  <si>
    <t>2004</t>
  </si>
  <si>
    <t>2005</t>
  </si>
  <si>
    <t>2006</t>
  </si>
  <si>
    <t>Dark Matter in (Astro)particle Physics and Cosmology</t>
  </si>
  <si>
    <t>Küpros</t>
  </si>
  <si>
    <t>Malta</t>
  </si>
  <si>
    <t>Läti</t>
  </si>
  <si>
    <t>Horvaatia</t>
  </si>
  <si>
    <t>Bulgaaria</t>
  </si>
  <si>
    <t>Leedu</t>
  </si>
  <si>
    <t>25-34</t>
  </si>
  <si>
    <t>35-44</t>
  </si>
  <si>
    <t>45-54</t>
  </si>
  <si>
    <t>55-64</t>
  </si>
  <si>
    <t>MSTI Variables</t>
  </si>
  <si>
    <t>Total researchers per thousand total employment</t>
  </si>
  <si>
    <t>Business Enterprise researchers per thousand employment in industry</t>
  </si>
  <si>
    <t>Year</t>
  </si>
  <si>
    <t/>
  </si>
  <si>
    <t>Belgium</t>
  </si>
  <si>
    <t>Canada</t>
  </si>
  <si>
    <t>Chile</t>
  </si>
  <si>
    <t>Czech Republic</t>
  </si>
  <si>
    <t>Denmark</t>
  </si>
  <si>
    <t>Estonia</t>
  </si>
  <si>
    <t>Finland</t>
  </si>
  <si>
    <t>France</t>
  </si>
  <si>
    <t>Germany</t>
  </si>
  <si>
    <t>Greece</t>
  </si>
  <si>
    <t>Hungary</t>
  </si>
  <si>
    <t>Iceland</t>
  </si>
  <si>
    <t>Ireland</t>
  </si>
  <si>
    <t>Israel</t>
  </si>
  <si>
    <t>Italy</t>
  </si>
  <si>
    <t>Japan</t>
  </si>
  <si>
    <t>Luxembourg</t>
  </si>
  <si>
    <t>Netherlands</t>
  </si>
  <si>
    <t>Norway</t>
  </si>
  <si>
    <t>Poland</t>
  </si>
  <si>
    <t>OECD kokku</t>
  </si>
  <si>
    <t>Slovak Republic</t>
  </si>
  <si>
    <t>Šveits</t>
  </si>
  <si>
    <t>Slovenia</t>
  </si>
  <si>
    <t>Spain</t>
  </si>
  <si>
    <t>Sweden</t>
  </si>
  <si>
    <t>Switzerland</t>
  </si>
  <si>
    <t>Turkey</t>
  </si>
  <si>
    <t>United Kingdom</t>
  </si>
  <si>
    <t>United States</t>
  </si>
  <si>
    <t>European Union (28 countries)</t>
  </si>
  <si>
    <t>European Union (15 countries)</t>
  </si>
  <si>
    <t>OECD - Total</t>
  </si>
  <si>
    <t xml:space="preserve">  China (People's Republic of)</t>
  </si>
  <si>
    <t xml:space="preserve">  Romania</t>
  </si>
  <si>
    <t xml:space="preserve">  Russia</t>
  </si>
  <si>
    <t xml:space="preserve">  Chinese Taipei</t>
  </si>
  <si>
    <t>Data extracted on 05 May 2016 10:27 UTC (GMT) from OECD.Stat</t>
  </si>
  <si>
    <t>Dataset: R-D personnel by sector of employment and qualification</t>
  </si>
  <si>
    <t>Units for Personnel</t>
  </si>
  <si>
    <t>Headcount</t>
  </si>
  <si>
    <t>Occupation criteria</t>
  </si>
  <si>
    <t>Total Personnel R&amp;D</t>
  </si>
  <si>
    <t>Unit</t>
  </si>
  <si>
    <t>Persons</t>
  </si>
  <si>
    <t>Sector of employment</t>
  </si>
  <si>
    <t>Business enterprise</t>
  </si>
  <si>
    <t>Government</t>
  </si>
  <si>
    <t>Higher education</t>
  </si>
  <si>
    <t>Private non-profit</t>
  </si>
  <si>
    <t>Qualification</t>
  </si>
  <si>
    <t>Second stage tertiary education - Doctorate level (ISCED 6)</t>
  </si>
  <si>
    <t>Country</t>
  </si>
  <si>
    <t>Australia</t>
  </si>
  <si>
    <t>Mexico</t>
  </si>
  <si>
    <t>New Zealand</t>
  </si>
  <si>
    <t>Non-OECD Member Economies</t>
  </si>
  <si>
    <t>Argentina</t>
  </si>
  <si>
    <t>China (People's Republic of)</t>
  </si>
  <si>
    <t>Romania</t>
  </si>
  <si>
    <t>Russia</t>
  </si>
  <si>
    <t>Singapore</t>
  </si>
  <si>
    <t>South Africa</t>
  </si>
  <si>
    <t>Chinese Taipei</t>
  </si>
  <si>
    <t>Data extracted on 09 Jun 2016 14:28 UTC (GMT) from OECD.Stat</t>
  </si>
  <si>
    <t>Professor</t>
  </si>
  <si>
    <t>no data</t>
  </si>
  <si>
    <t>Top 10% most cited documents, 2008-2012</t>
  </si>
  <si>
    <t>Austraalia</t>
  </si>
  <si>
    <t>India</t>
  </si>
  <si>
    <t>Mehhiko</t>
  </si>
  <si>
    <t>Cites</t>
  </si>
  <si>
    <t>Top Papers</t>
  </si>
  <si>
    <t>Rnk</t>
  </si>
  <si>
    <t>Documents</t>
  </si>
  <si>
    <t>Cites/papers</t>
  </si>
  <si>
    <t>Percent Top Papers</t>
  </si>
  <si>
    <t>Field</t>
  </si>
  <si>
    <t>Aasta</t>
  </si>
  <si>
    <t>Agricultural Sciences</t>
  </si>
  <si>
    <t>Chemistry</t>
  </si>
  <si>
    <t>Engineering</t>
  </si>
  <si>
    <t>Geosciences</t>
  </si>
  <si>
    <t>Immunology</t>
  </si>
  <si>
    <t>Mathematics</t>
  </si>
  <si>
    <t>Microbiology</t>
  </si>
  <si>
    <t>Multidisciplinary</t>
  </si>
  <si>
    <t>Pharmacology &amp; Toxicology</t>
  </si>
  <si>
    <t>Physics</t>
  </si>
  <si>
    <t>All Fields</t>
  </si>
  <si>
    <t>WoS-i periood: 01.01.2005-31.12.2015</t>
  </si>
  <si>
    <t>GDP per hour worked</t>
  </si>
  <si>
    <t>Measure</t>
  </si>
  <si>
    <t>USD, current prices, current PPPs</t>
  </si>
  <si>
    <t>US Dollar</t>
  </si>
  <si>
    <t>EU 19</t>
  </si>
  <si>
    <t>EU 28</t>
  </si>
  <si>
    <t>Latvia</t>
  </si>
  <si>
    <t>Lithuania</t>
  </si>
  <si>
    <t>Data extracted on 21 Apr 2016 12:09 UTC (GMT) from OECD.Stat</t>
  </si>
  <si>
    <t>LAV</t>
  </si>
  <si>
    <t>2015</t>
  </si>
  <si>
    <t>Bulgaria</t>
  </si>
  <si>
    <t>EL28</t>
  </si>
  <si>
    <t>Croatia</t>
  </si>
  <si>
    <t>Cyprus</t>
  </si>
  <si>
    <t>Slovakia</t>
  </si>
  <si>
    <t>:</t>
  </si>
  <si>
    <t>Montenegro</t>
  </si>
  <si>
    <t>Former Yugoslav Republic of Macedonia, the</t>
  </si>
  <si>
    <t>Serbia</t>
  </si>
  <si>
    <t>Tegevusalad kokku</t>
  </si>
  <si>
    <t>TD024</t>
  </si>
  <si>
    <t>GDP per capita in PPS</t>
  </si>
  <si>
    <t>Index (EU28 = 100)</t>
  </si>
  <si>
    <t>EU (28 countries)</t>
  </si>
  <si>
    <t>Albania</t>
  </si>
  <si>
    <t>Bosnia and Herzegovina</t>
  </si>
  <si>
    <t>Last update:</t>
  </si>
  <si>
    <t>06.07.2016</t>
  </si>
  <si>
    <t>Date of extraction:</t>
  </si>
  <si>
    <t>07 Jul 2016 14:44:08 CEST</t>
  </si>
  <si>
    <t>Hyperlink to the table:</t>
  </si>
  <si>
    <t>http://ec.europa.eu/eurostat/tgm/table.do?tab=table&amp;init=1&amp;plugin=1&amp;language=en&amp;pcode=tec00114</t>
  </si>
  <si>
    <t>.</t>
  </si>
  <si>
    <t>Dataset: Science Technology and Industry Outlook 2014</t>
  </si>
  <si>
    <t>Indicator</t>
  </si>
  <si>
    <t>Project-based funding, % of total funding to national performers</t>
  </si>
  <si>
    <t>Institutional block funding, % of total funding to national performers</t>
  </si>
  <si>
    <t>Brazil</t>
  </si>
  <si>
    <t>Colombia</t>
  </si>
  <si>
    <t>Costa Rica</t>
  </si>
  <si>
    <t>Indonesia</t>
  </si>
  <si>
    <t>Malaysia</t>
  </si>
  <si>
    <t>Health</t>
  </si>
  <si>
    <t>Total</t>
  </si>
  <si>
    <t>Graduates at doctorate level, by field of education, 2012</t>
  </si>
  <si>
    <t>As a percentage of all graduates, ISCED-97 fields</t>
  </si>
  <si>
    <t>Natural sciences</t>
  </si>
  <si>
    <t>Engineering, manufacturing and construction</t>
  </si>
  <si>
    <t>Health and welfare</t>
  </si>
  <si>
    <t>Humanities, arts and education</t>
  </si>
  <si>
    <t>Social sciences, business and law</t>
  </si>
  <si>
    <t>Services and agriculture</t>
  </si>
  <si>
    <t>Share of new science and engineering doctorates awarded to women</t>
  </si>
  <si>
    <t>France (2009)</t>
  </si>
  <si>
    <t>China (2013)</t>
  </si>
  <si>
    <t>Australia (2011)</t>
  </si>
  <si>
    <t>Brazil (2013)</t>
  </si>
  <si>
    <t>Poland (2009)</t>
  </si>
  <si>
    <t>For Brazil, China and Norway, figures are based on national sources: for Brazil, Capes Database, Ministry of Education of Brazil, July 2015; for China, Educational Statistics website, Ministry of Education of the Peoples' Republic of China, July 2015; for Norway, the Nordic Institute for Studies in Innovation, Research and Education (NIFU), June 2015.</t>
  </si>
  <si>
    <t>For Brazil and China, an approximate conversion of nationally available information was carried out and mapped onto the ISCED-1997 classification of fields of study.</t>
  </si>
  <si>
    <t>For Australia, data refer to 2011.</t>
  </si>
  <si>
    <t>For Brazil and China, data refer to 2013.</t>
  </si>
  <si>
    <t>For France and Poland, data refer to 2009.</t>
  </si>
  <si>
    <t>For Norway, data are based on NIFU’s Doctoral Degree Register, which also includes "Licentiate" degrees (equivalent to a doctorate degree).</t>
  </si>
  <si>
    <t>Percentage of HERD financed by industry</t>
  </si>
  <si>
    <t>Percentage</t>
  </si>
  <si>
    <t xml:space="preserve">  Argentina</t>
  </si>
  <si>
    <t xml:space="preserve">  Singapore</t>
  </si>
  <si>
    <t xml:space="preserve">  South Africa</t>
  </si>
  <si>
    <t>Data extracted on 04 Oct 2016 08:22 UTC (GMT) from OECD.Stat</t>
  </si>
  <si>
    <t>EU15</t>
  </si>
  <si>
    <t>Percentage of BERD financed by government</t>
  </si>
  <si>
    <t>Data extracted on 04 Oct 2016 08:48 UTC (GMT) from OECD.Stat</t>
  </si>
  <si>
    <t>Source: Estonian Research Council</t>
  </si>
  <si>
    <r>
      <t xml:space="preserve">GDP, current prices </t>
    </r>
    <r>
      <rPr>
        <i/>
        <sz val="11"/>
        <color theme="1"/>
        <rFont val="Calibri"/>
        <family val="2"/>
        <charset val="186"/>
        <scheme val="minor"/>
      </rPr>
      <t>(million EUR)</t>
    </r>
  </si>
  <si>
    <r>
      <t xml:space="preserve">Total </t>
    </r>
    <r>
      <rPr>
        <i/>
        <sz val="11"/>
        <color theme="1"/>
        <rFont val="Calibri"/>
        <family val="2"/>
        <charset val="186"/>
        <scheme val="minor"/>
      </rPr>
      <t>(million EUR)</t>
    </r>
  </si>
  <si>
    <r>
      <t xml:space="preserve">Higher education sector </t>
    </r>
    <r>
      <rPr>
        <i/>
        <sz val="11"/>
        <color theme="1"/>
        <rFont val="Calibri"/>
        <family val="2"/>
        <charset val="186"/>
        <scheme val="minor"/>
      </rPr>
      <t>(million EUR)</t>
    </r>
  </si>
  <si>
    <r>
      <t xml:space="preserve">Government sector </t>
    </r>
    <r>
      <rPr>
        <i/>
        <sz val="11"/>
        <color theme="1"/>
        <rFont val="Calibri"/>
        <family val="2"/>
        <charset val="186"/>
        <scheme val="minor"/>
      </rPr>
      <t>(million EUR)</t>
    </r>
  </si>
  <si>
    <r>
      <t xml:space="preserve">Private non-profit sector </t>
    </r>
    <r>
      <rPr>
        <i/>
        <sz val="11"/>
        <color theme="1"/>
        <rFont val="Calibri"/>
        <family val="2"/>
        <charset val="186"/>
        <scheme val="minor"/>
      </rPr>
      <t>(million EUR)</t>
    </r>
  </si>
  <si>
    <r>
      <t xml:space="preserve">Business enterprise sector </t>
    </r>
    <r>
      <rPr>
        <i/>
        <sz val="11"/>
        <color theme="1"/>
        <rFont val="Calibri"/>
        <family val="2"/>
        <charset val="186"/>
        <scheme val="minor"/>
      </rPr>
      <t>(million EUR)</t>
    </r>
  </si>
  <si>
    <r>
      <t xml:space="preserve">GDP, current prices </t>
    </r>
    <r>
      <rPr>
        <i/>
        <sz val="11"/>
        <color theme="1"/>
        <rFont val="Calibri"/>
        <family val="2"/>
        <charset val="186"/>
        <scheme val="minor"/>
      </rPr>
      <t>(thousand EUR)</t>
    </r>
  </si>
  <si>
    <t>Public sector R&amp;D expenditures as a percentage of GDP</t>
  </si>
  <si>
    <t>Private sector R&amp;D expenditures as a percentage of GDP</t>
  </si>
  <si>
    <t>China (Taipei)</t>
  </si>
  <si>
    <t>Switzerland (2012)</t>
  </si>
  <si>
    <t>OECD total</t>
  </si>
  <si>
    <t>EL15</t>
  </si>
  <si>
    <t>China</t>
  </si>
  <si>
    <t>Public sector</t>
  </si>
  <si>
    <t>Private sector</t>
  </si>
  <si>
    <t>PUBLIC SECTOR</t>
  </si>
  <si>
    <t>PRIVATE SECTOR</t>
  </si>
  <si>
    <t>Public sector (incl. structural funds)</t>
  </si>
  <si>
    <t>Funds from abroad (enterprises, European Commission, others)</t>
  </si>
  <si>
    <t>Source</t>
  </si>
  <si>
    <t>Gross domestic expenditures on R&amp;D (GERD) as a percentage of GDP</t>
  </si>
  <si>
    <t>Research grants</t>
  </si>
  <si>
    <t>Others</t>
  </si>
  <si>
    <t>proportion</t>
  </si>
  <si>
    <t>million EUR</t>
  </si>
  <si>
    <t>Natural Sciences</t>
  </si>
  <si>
    <t>Medical Sciences</t>
  </si>
  <si>
    <t>Social Sciences</t>
  </si>
  <si>
    <t>Humanities</t>
  </si>
  <si>
    <t>Public sector (higher education sector + government sector) (thousand EUR)</t>
  </si>
  <si>
    <t>Public sector (higher education sector + government sector) (million EUR)</t>
  </si>
  <si>
    <t>Higher education sector</t>
  </si>
  <si>
    <t>Government sector</t>
  </si>
  <si>
    <t>Government sector (thousand EUR)</t>
  </si>
  <si>
    <t>Higher education sector (thousand EUR)</t>
  </si>
  <si>
    <t>Personal research funding</t>
  </si>
  <si>
    <t>Institutional research funding</t>
  </si>
  <si>
    <t>Biosciences and Environment</t>
  </si>
  <si>
    <t>Culture and Society</t>
  </si>
  <si>
    <t>Natural Sciences and Engineering</t>
  </si>
  <si>
    <t>Centre of Excellence in Genomics</t>
  </si>
  <si>
    <t>Center of Excellence in Chemical Biology</t>
  </si>
  <si>
    <t>Centre for Integrated Electronic Systems and Biomedical Engineering</t>
  </si>
  <si>
    <t>Mesosystems - Theory and Applications</t>
  </si>
  <si>
    <t>High-technology Materials for Sustainable Development</t>
  </si>
  <si>
    <t>Translational research for improvement of diagnostics and treatment of neuroimmunological diseases</t>
  </si>
  <si>
    <t>Centre for Nonlinear Studies</t>
  </si>
  <si>
    <t>Emerging orders in quantum and nanomaterials</t>
  </si>
  <si>
    <t>Advanced materials and high-technology devices for sustainable energetics, sensorics and nanoelectronics</t>
  </si>
  <si>
    <t>Centre of Excellence for Genomics and Translational Medicine</t>
  </si>
  <si>
    <t>Center of Excellence in Molecular Cell Engineering</t>
  </si>
  <si>
    <t>Zero energy and resource efficient smart buildings and districts</t>
  </si>
  <si>
    <t>Souce: Estonian Research Portal</t>
  </si>
  <si>
    <t>* Tentative method by Estonian Research Council</t>
  </si>
  <si>
    <t>6th Framework Programme</t>
  </si>
  <si>
    <t>7th Framework Programme</t>
  </si>
  <si>
    <t>Horizon 2020</t>
  </si>
  <si>
    <t>EU financial contribution per GDP (EL28=100)</t>
  </si>
  <si>
    <t>Secondary education</t>
  </si>
  <si>
    <t>Master's</t>
  </si>
  <si>
    <t>Bachelor's</t>
  </si>
  <si>
    <t>Doctoral or equivalent</t>
  </si>
  <si>
    <t>Last updated: 29.09.2016</t>
  </si>
  <si>
    <t>Matrix: HTG09</t>
  </si>
  <si>
    <t>Women</t>
  </si>
  <si>
    <t>Men</t>
  </si>
  <si>
    <t>Switzerland (2013)</t>
  </si>
  <si>
    <t>Germany (2013)</t>
  </si>
  <si>
    <t>Canada (2011)</t>
  </si>
  <si>
    <t>New-Zeland (2011)</t>
  </si>
  <si>
    <t>Greece (2013)</t>
  </si>
  <si>
    <t>Netherlands (2013)</t>
  </si>
  <si>
    <t>Additional information (by years)</t>
  </si>
  <si>
    <t>Source: OECD (Main Science and Technology Indicators Database)</t>
  </si>
  <si>
    <t>2012 (or last available)</t>
  </si>
  <si>
    <t>Share of doctorate holders working in private sector</t>
  </si>
  <si>
    <t>Accepted</t>
  </si>
  <si>
    <t>Graduated</t>
  </si>
  <si>
    <t>Studied</t>
  </si>
  <si>
    <t>Average salary (gross)</t>
  </si>
  <si>
    <t>Average salary (net)</t>
  </si>
  <si>
    <t>Minimum wage (net)</t>
  </si>
  <si>
    <t>Minimum wage (gross)</t>
  </si>
  <si>
    <t>Share of Doctoral grant from average salary (net) (%)</t>
  </si>
  <si>
    <t>Share of Doctoral grant from minimum wage (gross) (%)</t>
  </si>
  <si>
    <t>Share of Doctoral grant from minimum wage (net) (%)</t>
  </si>
  <si>
    <t>Additional information</t>
  </si>
  <si>
    <t>Share of private sector (%)</t>
  </si>
  <si>
    <t>Share of public sector (%)</t>
  </si>
  <si>
    <t xml:space="preserve">Private non-profit sector </t>
  </si>
  <si>
    <t>Business enterprise sector</t>
  </si>
  <si>
    <t xml:space="preserve">Total of all non-profit sectors </t>
  </si>
  <si>
    <t>Full time equivalent of researchers</t>
  </si>
  <si>
    <t>Under 25</t>
  </si>
  <si>
    <t>65 and older</t>
  </si>
  <si>
    <t>Source: Universities Estonia</t>
  </si>
  <si>
    <t>Docent</t>
  </si>
  <si>
    <t>Lecturer</t>
  </si>
  <si>
    <t>Assistant</t>
  </si>
  <si>
    <t>Teacher</t>
  </si>
  <si>
    <t>Leading Researcher</t>
  </si>
  <si>
    <t>Senior Researcher</t>
  </si>
  <si>
    <t>Researcher</t>
  </si>
  <si>
    <t>Junior Researcher</t>
  </si>
  <si>
    <t>Total/Average</t>
  </si>
  <si>
    <t>Average salary (gross) (EUR)</t>
  </si>
  <si>
    <t>Full time equivalents (FTE)</t>
  </si>
  <si>
    <t>Full time equivalents (FTEs)</t>
  </si>
  <si>
    <t>Change</t>
  </si>
  <si>
    <t>Average gross salary per FTE</t>
  </si>
  <si>
    <t>Women salary 2015</t>
  </si>
  <si>
    <t>Womens' average salary compared to total average  (EUR) 2015</t>
  </si>
  <si>
    <t>Womens' average salary compared to total average  (%) 2015</t>
  </si>
  <si>
    <t>Scotland</t>
  </si>
  <si>
    <t>Georgia</t>
  </si>
  <si>
    <t>Cypros</t>
  </si>
  <si>
    <t>Ukraine</t>
  </si>
  <si>
    <t>High Quality Science Index (HQSI)</t>
  </si>
  <si>
    <t>Average number of citations per paper (normalized, z-score)</t>
  </si>
  <si>
    <t>Average number of citations per paper (normalized, z-score/2)</t>
  </si>
  <si>
    <t>Percentage of top papers (1% most cited) of all papers (normalized, z-score/2)</t>
  </si>
  <si>
    <t>Percentage of top papers (1% most cited) of all papers (normalized, z-score)</t>
  </si>
  <si>
    <t>All publications</t>
  </si>
  <si>
    <t>Publications of humanities</t>
  </si>
  <si>
    <t>Share of publications of humanities</t>
  </si>
  <si>
    <t>Citations</t>
  </si>
  <si>
    <t>Number of citations per publication in Estonia</t>
  </si>
  <si>
    <t>Number of citations per publication in Finland</t>
  </si>
  <si>
    <t>Number of citations per publication in Lithuania</t>
  </si>
  <si>
    <t>Average of 2005-2015</t>
  </si>
  <si>
    <t>EU financial contribution per citizen (EL28=100)</t>
  </si>
  <si>
    <t>All countries:</t>
  </si>
  <si>
    <t>EU25</t>
  </si>
  <si>
    <t>GDP USD, per head, current prices, PPP, 2014</t>
  </si>
  <si>
    <t>Productivity (GDP per hour worked, USD, current PPP) (2014 or last avaliable)</t>
  </si>
  <si>
    <t>Additional information (OECD, MSTI andmebaas)</t>
  </si>
  <si>
    <t>Manufacturing</t>
  </si>
  <si>
    <t>Information and communication</t>
  </si>
  <si>
    <t>Wholesale and retail trade</t>
  </si>
  <si>
    <t>Electricity supply</t>
  </si>
  <si>
    <t>Economic activities total</t>
  </si>
  <si>
    <t>Finance</t>
  </si>
  <si>
    <t>Research and development</t>
  </si>
  <si>
    <t>Other business activities</t>
  </si>
  <si>
    <t>Other</t>
  </si>
  <si>
    <t>Field of activity:</t>
  </si>
  <si>
    <t>Electricity, gas, steam and air conditioning supply</t>
  </si>
  <si>
    <t>Wholesale and retail trade; repair of motor vehicles and motorcycles</t>
  </si>
  <si>
    <t>Administrative and support service activities</t>
  </si>
  <si>
    <t>Professional, scientific and technical activities</t>
  </si>
  <si>
    <t>Financial and insurance activities</t>
  </si>
  <si>
    <t>Real estate activities</t>
  </si>
  <si>
    <t>Public administration and defence, compulsory social security</t>
  </si>
  <si>
    <t>Human Health</t>
  </si>
  <si>
    <t>Other services; extraterritorial activities.</t>
  </si>
  <si>
    <t>Additional data (as in Statistics Estonia) (rows marked with colours have been consolidated in table above)</t>
  </si>
  <si>
    <t>Agriculture, forestry and fishing</t>
  </si>
  <si>
    <t>Mining and quarrying</t>
  </si>
  <si>
    <t>Electricity, gas,steam and air conditioning supply</t>
  </si>
  <si>
    <t>Water supply; sewerage, waste management and remediation activities</t>
  </si>
  <si>
    <t>Construction</t>
  </si>
  <si>
    <t>Transportation and storage</t>
  </si>
  <si>
    <t>Accommodation and food service activities</t>
  </si>
  <si>
    <t>Public administration and defence; compulsory social security</t>
  </si>
  <si>
    <t>Arts, entertainment and recreation</t>
  </si>
  <si>
    <t>Social work activities</t>
  </si>
  <si>
    <t>Human health</t>
  </si>
  <si>
    <t>Other services; extraterritorial activities</t>
  </si>
  <si>
    <t>Intramural expenditures</t>
  </si>
  <si>
    <t>Extramural expenditures</t>
  </si>
  <si>
    <t>Proportions</t>
  </si>
  <si>
    <t>Business entreprises</t>
  </si>
  <si>
    <t>Private non-profit sector</t>
  </si>
  <si>
    <t>Source: Urmas Varblane, Uku Varblane</t>
  </si>
  <si>
    <t>Quit</t>
  </si>
  <si>
    <t>Source: Minsitry of Education and Research (eCorda, extraction date 30.09.2016)</t>
  </si>
  <si>
    <t>Eesti keeles</t>
  </si>
  <si>
    <t>EU financial contribution per gross domestic expenditures on R&amp;D (GERD) (EL28=100) (31.05.2016)</t>
  </si>
  <si>
    <t>EU financial contribution per researcher (EL28=100) (31.05.2016)</t>
  </si>
  <si>
    <t>Gross domestic expenditure on R&amp;D as a percentage of GDP (GERD/GDP) 2014</t>
  </si>
  <si>
    <t>Share of funded projects among all applications</t>
  </si>
  <si>
    <t>Gross domestic expenditure on R&amp;D in Estonia by source of funds from 2008 to 2014. Bars show the proportions (%) of R&amp;D funding sources, and figures refer to respective volume of expenditure (millon EUR).</t>
  </si>
  <si>
    <t>Source: Government Budget.</t>
  </si>
  <si>
    <t>Total budget (million EUR)</t>
  </si>
  <si>
    <t>Centre of Excellence in Environmental Adaptation</t>
  </si>
  <si>
    <t>Frontiers in Biodiversity Research</t>
  </si>
  <si>
    <t>Estonian Excellence in Computer Science - EXCS</t>
  </si>
  <si>
    <t>Centre of Excellence in Cultural Theory</t>
  </si>
  <si>
    <t>Ecology of global change: natural and managed ecosystems</t>
  </si>
  <si>
    <t>Centre of Excellence in Estonian Studies</t>
  </si>
  <si>
    <t>The Dark Side of the Universe</t>
  </si>
  <si>
    <t>Estonian ICT Centre of Excellence in research - EXCITE</t>
  </si>
  <si>
    <t>2008-2015</t>
  </si>
  <si>
    <t>2016–2022</t>
  </si>
  <si>
    <t>Share of doctorate holders working in private sector from all working doctorate holders (2011 or 2012)</t>
  </si>
  <si>
    <t>Doctoral allowance</t>
  </si>
  <si>
    <t>The share of publications reaching the top 10% of the most cited articles in the periods from 2008 to 2012 and from 2004 to 2008.</t>
  </si>
  <si>
    <t>Source: Web of Science, Essential Science Indicators, method and calculations by Prof. Jüri Allik.</t>
  </si>
  <si>
    <t>Agricultural sciences</t>
  </si>
  <si>
    <t>Share of arts and humanities publications in Estonia (%)</t>
  </si>
  <si>
    <t>Share of arts and humanities publications in Finland (%)</t>
  </si>
  <si>
    <t>Share of arts and humanities publications in Lithuania (%)</t>
  </si>
  <si>
    <t>International co-authorship, per cent of total scientific articles in 2008 and 2012.</t>
  </si>
  <si>
    <t>Public sector (million EUR)</t>
  </si>
  <si>
    <t>Private sector (million EUR)</t>
  </si>
  <si>
    <t>Medical sciences</t>
  </si>
  <si>
    <t>Social sciences</t>
  </si>
  <si>
    <t>Base funding</t>
  </si>
  <si>
    <t>ERF grants</t>
  </si>
  <si>
    <t>Gross domestic expenditure on R&amp;D in Estonia (million EUR and as a percentage of GDP) from 2008 to 2014.</t>
  </si>
  <si>
    <t>Gross domestic expenditure on R&amp;D as a percentage of GDP in 2014</t>
  </si>
  <si>
    <t>Source: Statistics Estonia; there was no data for 2015 at the time this publication was compiled.</t>
  </si>
  <si>
    <t>The share of project-based funding in total funding in 2011 (or in any other year on which data is available) and in 2016 (Estonia).</t>
  </si>
  <si>
    <t>Source: Estonian Research Council.</t>
  </si>
  <si>
    <t>EU financial contribution from Horizon 2020 by participating countries per GDP and per citizen in 2016 compared to EU28 average (EU28=100).</t>
  </si>
  <si>
    <t>IRG 2013</t>
  </si>
  <si>
    <t>IRG 2014</t>
  </si>
  <si>
    <t>IRG 2015</t>
  </si>
  <si>
    <t>PRG 2013</t>
  </si>
  <si>
    <t>PRG 2014</t>
  </si>
  <si>
    <t>PRG 2015</t>
  </si>
  <si>
    <t>PRG 2016</t>
  </si>
  <si>
    <t>Biosciences and Environment (%)</t>
  </si>
  <si>
    <t>Culture and Society (%)</t>
  </si>
  <si>
    <t>Health (%)</t>
  </si>
  <si>
    <t>Natural Sciences and Engineering (%)</t>
  </si>
  <si>
    <t>Total researchers per thousand total employment in 2014 (or last available year)</t>
  </si>
  <si>
    <t>Business Enterprise researchers per thousand employment in industry in 2014 (or last available year)</t>
  </si>
  <si>
    <t>Dynamics of age structure of researchers (scientists and engineers) in private and public sectors from 2004 to 2015.</t>
  </si>
  <si>
    <t>Proportions of all persons who completed any level of education according to year of graduation in the period of 1980 to 2015.</t>
  </si>
  <si>
    <t>Average gross salaries of full-time academic positions and number of full time positions (full time equivalents, FTE-s) in six public universities in 2015.</t>
  </si>
  <si>
    <t>Top 10% most cited documents, 2004-2008</t>
  </si>
  <si>
    <t xml:space="preserve">Share of arts and humanities publications in all WoS publications and the citation average in Estonia, Lithuania and Finalnd as of 8th June 2016. </t>
  </si>
  <si>
    <t xml:space="preserve">Percentage of higher education intramural expenditure on R&amp;D financed by industry in 2013. </t>
  </si>
  <si>
    <t>Average success rate in institutional and personal research grants application rounds (by project commencement year) from 2013 to 2016.</t>
  </si>
  <si>
    <t>Financial contribution from EU Framework Programmes to Estonia from 2004 to 2015 (amounts of signed contracts, million EUR)</t>
  </si>
  <si>
    <t>Number of students accepted, graduated and quit doctoral studies in Estonia from 2005 to 2015.</t>
  </si>
  <si>
    <t>The dynamics of Estonian average monthly salary in compared to national allowance for doctoral students from 2004 to 2016.</t>
  </si>
  <si>
    <t>High Quality Science Index (HQSI) that reflects the combination of the average number of citations per article and the percentage of articles that have reached the top 1% of the most cited publications in a given age cohort.</t>
  </si>
  <si>
    <t>The average number of citations per article of Estonian authors collected during 11 years periods from 2006 to 2015 compared to the average of top countries.</t>
  </si>
  <si>
    <t>Gross domestic expenditure on R&amp;D (% of GDP) and GDP (PPP) per capita in 2014.</t>
  </si>
  <si>
    <t>Productivity (USD per hour worked,  current PPP) v. researchers per thousand employment in industry in 2014 or last available.</t>
  </si>
  <si>
    <t>Total researchers per thousand total employment in the period from 2000 to 2014.</t>
  </si>
  <si>
    <t>Business enterprise researchers per thousand employment in industry in the period from 2004 to 2014.</t>
  </si>
  <si>
    <t>Percentages of R&amp;D expenditure of Estonian companies by economic activity (intramural and extramural  R&amp;D expenditures summarised) in 2014.</t>
  </si>
  <si>
    <t>Percentage of business enterprise expenditure on R&amp;D financed by government in 2013 (per cent).</t>
  </si>
  <si>
    <t>Various options for increasing labour productivity by changing the company’s place in the international value chain.</t>
  </si>
  <si>
    <t>Baseline funding</t>
  </si>
  <si>
    <t>Centres of excellence in the period of 2008 to 2022 and funding volumes (million EUR) for the whole funding period.</t>
  </si>
  <si>
    <t>Targeted research funding</t>
  </si>
  <si>
    <t>Funding of personal and institutional research funding, ERF grants, targeted research funding and baseline funding 2008-2015 (million EUR) and as percentage of proportion (%) among the four ETIS research fields.</t>
  </si>
  <si>
    <t>EU Structural Funds</t>
  </si>
  <si>
    <r>
      <t>Varblane, U., Varblane, U. (2009).</t>
    </r>
    <r>
      <rPr>
        <i/>
        <sz val="11"/>
        <color theme="1"/>
        <rFont val="Calibri"/>
        <family val="2"/>
        <charset val="186"/>
        <scheme val="minor"/>
      </rPr>
      <t xml:space="preserve"> Tööjõu tootlikkus ja selle muutused Eesti majanduses rahvusvahelises võrdluses. – Eesti majanduse aktuaalsed arenguprobleemid keskpikas perspektiivis.  Tartu: Tartu Ülikooli Kirjastus, lk. 134–171.</t>
    </r>
  </si>
  <si>
    <t>Estonian research and development organization structure</t>
  </si>
  <si>
    <t>Main Science and Technology Indicators Database. (2016). OECD. – www.oecd.org/sti/msti.htm (14.10.2016).</t>
  </si>
  <si>
    <t>Source: Main Science and Technology Indicators Database. (2016). OECD. – www.oecd.org/sti/msti.htm (14.10.2016).</t>
  </si>
  <si>
    <t>Ettevõtete TA kulutuste osakaal (%) SKP-st</t>
  </si>
  <si>
    <t>Kõrgharidussektori TA kulutuste osakaal (%) SKP-st</t>
  </si>
  <si>
    <t>Valitsussektori TA kulutuste osakaal (%) SKP-st</t>
  </si>
  <si>
    <t>TA kulutuste osakaal SKP-st (%)</t>
  </si>
  <si>
    <t>Erasektori TA kulutuste osakaal SKP-st (%)</t>
  </si>
  <si>
    <t>Avaliku sektori TA kulutuste osakaal SKP-st (%)</t>
  </si>
  <si>
    <t xml:space="preserve">Flows of funding and incurred expenditures on R&amp;D between sectors in Estonia in 2014 (million EUR). </t>
  </si>
  <si>
    <t>Funding sector</t>
  </si>
  <si>
    <t xml:space="preserve">  Business enterprise</t>
  </si>
  <si>
    <t xml:space="preserve">  Sub-total government</t>
  </si>
  <si>
    <t xml:space="preserve">  Higher education</t>
  </si>
  <si>
    <t xml:space="preserve">  Private non-profit</t>
  </si>
  <si>
    <t xml:space="preserve">  Funds from abroad</t>
  </si>
  <si>
    <t xml:space="preserve">    Foreign Business Enterprises</t>
  </si>
  <si>
    <t xml:space="preserve">    European Commission</t>
  </si>
  <si>
    <t xml:space="preserve">    Not elsewhere classified</t>
  </si>
  <si>
    <t>Total (funding sector)</t>
  </si>
  <si>
    <t>http://stats.oecd.org/Index.aspx?DataSetCode=GERD_FUNDS</t>
  </si>
  <si>
    <t>Date last updated: April 2016</t>
  </si>
  <si>
    <t>Gross domestic expenditure on R-D by sector of performance and source of funds (National Currency, Million Euro)</t>
  </si>
  <si>
    <t>Inital data:</t>
  </si>
  <si>
    <t>R&amp;D expenditure by source of funds (mln EUR)</t>
  </si>
  <si>
    <t>The research budget of the Ministry of Education and Research and its main components (million EUR) in 2016.</t>
  </si>
  <si>
    <t>Public R&amp;D expenditures by research fields in the period from 2008 to 2014.</t>
  </si>
  <si>
    <t>In 2012 was the first application round was held for grants starting in 2013. From that, the application rounds have been marked as PRG 2013, PRG 2014 etc.</t>
  </si>
  <si>
    <t>Initial data:</t>
  </si>
  <si>
    <t xml:space="preserve">Smaller and aggregated version of the table on the left (used on figure 1.9). </t>
  </si>
  <si>
    <t>Lower secondary education (Primary education)</t>
  </si>
  <si>
    <t>Vocatonal education (Post-secondary non-tertiary education)</t>
  </si>
  <si>
    <t>Doctorate holders in the working age population (per thousand population aged 25-64, year 2012) and share of doctorate holders working in private sector (in 2011 or 2012)</t>
  </si>
  <si>
    <t>OECD (2015), OECD Science, Technology and Industry Scoreboard 2015: Innovation for growth and society, OECD Publishing, Paris. – http://dx.doi.org/10.1787/sti_scoreboard-2015-en (14.10.2016).</t>
  </si>
  <si>
    <t>* Calculations by Estonian Research Council.</t>
  </si>
  <si>
    <t xml:space="preserve">Sources: </t>
  </si>
  <si>
    <t>OECD Science, Technology and Industry Scoreboard 2015</t>
  </si>
  <si>
    <t>Figure 2.3.2</t>
  </si>
  <si>
    <t>Prantsusmaa (2009)</t>
  </si>
  <si>
    <t>Kolumgia</t>
  </si>
  <si>
    <t>Hiina (2013)</t>
  </si>
  <si>
    <t>Austraalia (2011)</t>
  </si>
  <si>
    <t>Lõuna-Aafrika</t>
  </si>
  <si>
    <t>Brasiilia (2013)</t>
  </si>
  <si>
    <t>Poola (2009)</t>
  </si>
  <si>
    <t>Graduates at doctoral level by field of education, 2012.</t>
  </si>
  <si>
    <t>Source: OECD (2015), OECD Science, Technology and Industry Scoreboard 2015: Innovation for growth and society, OECD Publishing, Paris. – http://dx.doi.org/10.1787/sti_scoreboard-2015-en (10.10.2016).</t>
  </si>
  <si>
    <t>Canada (2013)</t>
  </si>
  <si>
    <t>Iceland (2013)</t>
  </si>
  <si>
    <t>Israel (2012 for total researchers)</t>
  </si>
  <si>
    <t>Switzerland (2012 for total researchers)</t>
  </si>
  <si>
    <t>United States (2012 for total researchers)</t>
  </si>
  <si>
    <t>OECD (2012)</t>
  </si>
  <si>
    <t>Total researchers per thousand total employment and in industry, 2014.</t>
  </si>
  <si>
    <t xml:space="preserve">NB! Only researchers and engineers are counted. </t>
  </si>
  <si>
    <t>Distribution of researchers (scientists and engineers) between the public and private sectors (full-time equivalent).</t>
  </si>
  <si>
    <t>Statistics Estonia. www.stat.ee (20.10.2016).</t>
  </si>
  <si>
    <t>Source: Statistics Estonia. www.stat.ee (20.10.2016).</t>
  </si>
  <si>
    <t>Source: OECD and SCImago Research Group (CSIC) (2016), Compendium of Bibliometric Science Indicators 2014, OECD, Paris. Accessed from: http://oe.cd/scientometrics (22.10.2016).</t>
  </si>
  <si>
    <t>Muutus 2006-2015</t>
  </si>
  <si>
    <t>Clinical Medicine</t>
  </si>
  <si>
    <t>Molecular Biology &amp; Genetics</t>
  </si>
  <si>
    <t>Psychiatry/Psychology</t>
  </si>
  <si>
    <t>Plant &amp; Animal Science</t>
  </si>
  <si>
    <t>Computer Science</t>
  </si>
  <si>
    <t>Environment/Ecology</t>
  </si>
  <si>
    <t>Economics ja Business</t>
  </si>
  <si>
    <t>Neuroscience &amp; Behavior</t>
  </si>
  <si>
    <t>Biology &amp; Biochemistry</t>
  </si>
  <si>
    <t>Social Sciences general</t>
  </si>
  <si>
    <t>Space Science</t>
  </si>
  <si>
    <t>Materials Science</t>
  </si>
  <si>
    <t>Source: Web of Science, Essential Science Indicators, calculations by Prof. Jüri Allik.</t>
  </si>
  <si>
    <t>Source: Web of Science, Essential Scinece Indicators, calculations by Prof. Jüri Allik</t>
  </si>
  <si>
    <t>Share of international co-autorship, % of total scientific articles</t>
  </si>
  <si>
    <t>Source: OECD (2014), OECD Science, Technology and Industry Outlook 2014, OECD Publishing. –http://dx.doi.org/10.1787/sti_outlook-2014-en (22.10.2016).</t>
  </si>
  <si>
    <t>GDP compared to the EU28 average in the period from 2004 to 2015, EU28 = 100.</t>
  </si>
  <si>
    <t>Main Science and Technology Indicators Database. (2016). OECD. – www.oecd.org/sti/msti.htm (07.10.2016).</t>
  </si>
  <si>
    <t>Source: Main Science and Technology Indicators Database. (2016). OECD. – www.oecd.org/sti/msti.htm (07.10.2016).</t>
  </si>
  <si>
    <t xml:space="preserve">Researchers with a PhD in the various parts of the Estonian business sector. </t>
  </si>
  <si>
    <t xml:space="preserve">LAST-UPDATED  03.12.2015. </t>
  </si>
  <si>
    <t>R&amp;D expenditure in non-profit sectors financed by the business sector (thousand EUR).</t>
  </si>
  <si>
    <t>LAST-UPDATED</t>
  </si>
  <si>
    <t>Source: Reseach and Development Statistics. (2016). OECD. – www.oecd.org/sti/rds (07.06.2016).</t>
  </si>
  <si>
    <t>Source: Statistics Estonia. www.stat.ee (23.10.2016).</t>
  </si>
  <si>
    <t>Sources: Statistics Estonia. www.stat.ee (10.10.2016) and Main Science and Technology Indicators Database. (2016). OECD. – www.oecd.org/sti/msti.htm (07.10.2016).</t>
  </si>
  <si>
    <t>Source: OECD (2014), OECD Science, Technology and Industry Outlook 2014, OECD Publishing. –http://dx.doi.org/10.1787/sti_outlook-2014-en (22.10.2016) and Estonian Research Council (Estonia, 2016).</t>
  </si>
  <si>
    <t>Source: Statistics Estonia. www.stat.ee (10.10.2016).</t>
  </si>
  <si>
    <t>Source: Statististics Estonia. www.stat.ee (20.10.2016).</t>
  </si>
  <si>
    <t>Source: Statistics Estonia (2016 data is based on first quarter) www.stat.ee (20.10.2016).</t>
  </si>
  <si>
    <t>Source: Eurostat. http://ec.europa.eu/eurostat/data/database (14.10.2016).</t>
  </si>
  <si>
    <t>Funding of personal and institutional research funding, ERF grants, targeted research funding and baseline funding 2008-2016 (million EUR) and as percentage of proportion (%) among the four ETIS research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</si>
</sst>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000"/>
    <numFmt numFmtId="166" formatCode="0.0%"/>
    <numFmt numFmtId="167" formatCode="#,##0\ &quot;€&quot;"/>
    <numFmt numFmtId="168" formatCode="#,##0.0"/>
    <numFmt numFmtId="169" formatCode="0_)"/>
  </numFmts>
  <fonts count="52"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9"/>
      <color indexed="81"/>
      <name val="Tahoma"/>
      <family val="2"/>
      <charset val="186"/>
    </font>
    <font>
      <sz val="9"/>
      <color indexed="81"/>
      <name val="Tahoma"/>
      <family val="2"/>
      <charset val="186"/>
    </font>
    <font>
      <b/>
      <sz val="10"/>
      <name val="Arial"/>
      <family val="2"/>
      <charset val="186"/>
    </font>
    <font>
      <sz val="10"/>
      <name val="Arial"/>
      <family val="2"/>
    </font>
    <font>
      <sz val="9"/>
      <name val="Arial"/>
      <family val="2"/>
    </font>
    <font>
      <sz val="10"/>
      <color theme="1"/>
      <name val="Arial"/>
      <family val="2"/>
    </font>
    <font>
      <sz val="9"/>
      <color theme="1"/>
      <name val="Arial"/>
      <family val="2"/>
    </font>
    <font>
      <sz val="11"/>
      <color theme="1"/>
      <name val="Calibri"/>
      <family val="2"/>
      <scheme val="minor"/>
    </font>
    <font>
      <sz val="9"/>
      <color rgb="FF000000"/>
      <name val="Arial Narrow"/>
      <family val="2"/>
    </font>
    <font>
      <sz val="10"/>
      <color theme="1"/>
      <name val="Calibri"/>
      <family val="2"/>
      <charset val="186"/>
      <scheme val="minor"/>
    </font>
    <font>
      <b/>
      <sz val="10"/>
      <name val="Calibri"/>
      <family val="2"/>
      <charset val="186"/>
      <scheme val="minor"/>
    </font>
    <font>
      <i/>
      <sz val="9"/>
      <color theme="1"/>
      <name val="Arial"/>
      <family val="2"/>
    </font>
    <font>
      <b/>
      <sz val="9"/>
      <color theme="1"/>
      <name val="Arial"/>
      <family val="2"/>
      <charset val="186"/>
    </font>
    <font>
      <sz val="11"/>
      <name val="Calibri"/>
      <family val="2"/>
      <charset val="186"/>
      <scheme val="minor"/>
    </font>
    <font>
      <b/>
      <sz val="11"/>
      <name val="Calibri"/>
      <family val="2"/>
      <charset val="186"/>
      <scheme val="minor"/>
    </font>
    <font>
      <sz val="11"/>
      <color indexed="8"/>
      <name val="Calibri"/>
      <family val="2"/>
      <charset val="186"/>
      <scheme val="minor"/>
    </font>
    <font>
      <b/>
      <sz val="11"/>
      <color indexed="8"/>
      <name val="Calibri"/>
      <family val="2"/>
      <charset val="186"/>
      <scheme val="minor"/>
    </font>
    <font>
      <b/>
      <sz val="10"/>
      <color theme="1"/>
      <name val="Calibri"/>
      <family val="2"/>
      <charset val="186"/>
      <scheme val="minor"/>
    </font>
    <font>
      <sz val="10"/>
      <color indexed="8"/>
      <name val="Arial"/>
      <family val="2"/>
    </font>
    <font>
      <u/>
      <sz val="10"/>
      <color indexed="12"/>
      <name val="Arial"/>
      <family val="2"/>
    </font>
    <font>
      <sz val="10"/>
      <color indexed="8"/>
      <name val="MS Sans Serif"/>
      <family val="2"/>
    </font>
    <font>
      <b/>
      <sz val="8"/>
      <name val="Arial"/>
      <family val="2"/>
    </font>
    <font>
      <sz val="8"/>
      <name val="Arial"/>
      <family val="2"/>
    </font>
    <font>
      <b/>
      <sz val="8.5"/>
      <color indexed="12"/>
      <name val="MS Sans Serif"/>
      <family val="2"/>
    </font>
    <font>
      <b/>
      <sz val="8"/>
      <color indexed="12"/>
      <name val="Arial"/>
      <family val="2"/>
    </font>
    <font>
      <sz val="8"/>
      <color indexed="8"/>
      <name val="Arial"/>
      <family val="2"/>
    </font>
    <font>
      <b/>
      <sz val="8"/>
      <color indexed="8"/>
      <name val="MS Sans Serif"/>
      <family val="2"/>
    </font>
    <font>
      <b/>
      <sz val="10"/>
      <name val="Arial"/>
      <family val="2"/>
    </font>
    <font>
      <sz val="8"/>
      <name val="Arial"/>
      <family val="2"/>
      <charset val="238"/>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sz val="8.5"/>
      <color indexed="8"/>
      <name val="MS Sans Serif"/>
      <family val="2"/>
    </font>
    <font>
      <sz val="7.5"/>
      <color indexed="8"/>
      <name val="MS Sans Serif"/>
      <family val="2"/>
    </font>
    <font>
      <b/>
      <sz val="14"/>
      <name val="Helv"/>
    </font>
    <font>
      <b/>
      <sz val="12"/>
      <name val="Helv"/>
    </font>
    <font>
      <u/>
      <sz val="10"/>
      <color theme="10"/>
      <name val="Arial"/>
      <family val="2"/>
    </font>
    <font>
      <sz val="9"/>
      <color rgb="FF00B050"/>
      <name val="Arial"/>
      <family val="2"/>
    </font>
    <font>
      <sz val="9"/>
      <color rgb="FF000000"/>
      <name val="Arial"/>
      <family val="2"/>
    </font>
    <font>
      <i/>
      <sz val="11"/>
      <color theme="1"/>
      <name val="Calibri"/>
      <family val="2"/>
      <charset val="186"/>
      <scheme val="minor"/>
    </font>
    <font>
      <sz val="9"/>
      <color indexed="81"/>
      <name val="Tahoma"/>
      <charset val="1"/>
    </font>
    <font>
      <b/>
      <sz val="9"/>
      <color indexed="81"/>
      <name val="Tahoma"/>
      <charset val="1"/>
    </font>
    <font>
      <b/>
      <u/>
      <sz val="11"/>
      <color theme="1"/>
      <name val="Calibri"/>
      <family val="2"/>
      <charset val="186"/>
      <scheme val="minor"/>
    </font>
    <font>
      <sz val="10"/>
      <name val="Calibri"/>
      <family val="2"/>
      <charset val="186"/>
      <scheme val="minor"/>
    </font>
    <font>
      <sz val="10"/>
      <color indexed="8"/>
      <name val="Calibri"/>
      <family val="2"/>
      <charset val="186"/>
      <scheme val="minor"/>
    </font>
    <font>
      <b/>
      <sz val="10"/>
      <color indexed="8"/>
      <name val="Calibri"/>
      <family val="2"/>
      <charset val="186"/>
      <scheme val="minor"/>
    </font>
  </fonts>
  <fills count="19">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ck">
        <color indexed="63"/>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58">
    <xf numFmtId="0" fontId="0" fillId="0" borderId="0"/>
    <xf numFmtId="0" fontId="7" fillId="0" borderId="0"/>
    <xf numFmtId="0" fontId="9" fillId="0" borderId="0"/>
    <xf numFmtId="0" fontId="9" fillId="0" borderId="0"/>
    <xf numFmtId="0" fontId="11" fillId="0" borderId="0"/>
    <xf numFmtId="9" fontId="1" fillId="0" borderId="0" applyFont="0" applyFill="0" applyBorder="0" applyAlignment="0" applyProtection="0"/>
    <xf numFmtId="0" fontId="26" fillId="8" borderId="30"/>
    <xf numFmtId="0" fontId="30" fillId="9" borderId="31">
      <alignment horizontal="right" vertical="top" wrapText="1"/>
    </xf>
    <xf numFmtId="0" fontId="26" fillId="0" borderId="1"/>
    <xf numFmtId="0" fontId="37" fillId="10" borderId="0">
      <alignment horizontal="center"/>
    </xf>
    <xf numFmtId="0" fontId="27" fillId="10" borderId="0">
      <alignment horizontal="center" vertical="center"/>
    </xf>
    <xf numFmtId="0" fontId="7" fillId="11" borderId="0">
      <alignment horizontal="center" wrapText="1"/>
    </xf>
    <xf numFmtId="0" fontId="7" fillId="11" borderId="0">
      <alignment horizontal="center" wrapText="1"/>
    </xf>
    <xf numFmtId="0" fontId="7" fillId="11" borderId="0">
      <alignment horizontal="center" wrapText="1"/>
    </xf>
    <xf numFmtId="0" fontId="28" fillId="10" borderId="0">
      <alignment horizontal="center"/>
    </xf>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4" fillId="12" borderId="30" applyBorder="0">
      <protection locked="0"/>
    </xf>
    <xf numFmtId="0" fontId="38" fillId="12" borderId="30">
      <protection locked="0"/>
    </xf>
    <xf numFmtId="0" fontId="7" fillId="12" borderId="1"/>
    <xf numFmtId="0" fontId="7" fillId="10" borderId="0"/>
    <xf numFmtId="0" fontId="29" fillId="10" borderId="1">
      <alignment horizontal="left"/>
    </xf>
    <xf numFmtId="0" fontId="22" fillId="10" borderId="0">
      <alignment horizontal="left"/>
    </xf>
    <xf numFmtId="0" fontId="30" fillId="13" borderId="0">
      <alignment horizontal="right" vertical="top" textRotation="90" wrapText="1"/>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1" fillId="11" borderId="0">
      <alignment horizontal="center"/>
    </xf>
    <xf numFmtId="0" fontId="7" fillId="10" borderId="1">
      <alignment horizontal="centerContinuous" wrapText="1"/>
    </xf>
    <xf numFmtId="0" fontId="34" fillId="14" borderId="0">
      <alignment horizontal="center" wrapText="1"/>
    </xf>
    <xf numFmtId="0" fontId="32" fillId="10" borderId="29">
      <alignment wrapText="1"/>
    </xf>
    <xf numFmtId="0" fontId="32" fillId="10" borderId="18"/>
    <xf numFmtId="0" fontId="32" fillId="10" borderId="2"/>
    <xf numFmtId="0" fontId="26" fillId="10" borderId="3">
      <alignment horizontal="center" wrapText="1"/>
    </xf>
    <xf numFmtId="0" fontId="7" fillId="0" borderId="0" applyFont="0" applyFill="0" applyBorder="0" applyAlignment="0" applyProtection="0"/>
    <xf numFmtId="0" fontId="7" fillId="0" borderId="0"/>
    <xf numFmtId="0" fontId="7" fillId="0" borderId="0"/>
    <xf numFmtId="0" fontId="9" fillId="0" borderId="0"/>
    <xf numFmtId="0" fontId="7" fillId="0" borderId="0"/>
    <xf numFmtId="0" fontId="7" fillId="0" borderId="0"/>
    <xf numFmtId="0" fontId="9"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26" fillId="10" borderId="1"/>
    <xf numFmtId="0" fontId="27" fillId="10" borderId="0">
      <alignment horizontal="right"/>
    </xf>
    <xf numFmtId="0" fontId="33" fillId="14" borderId="0">
      <alignment horizontal="center"/>
    </xf>
    <xf numFmtId="0" fontId="35" fillId="13" borderId="1">
      <alignment horizontal="left" vertical="top" wrapText="1"/>
    </xf>
    <xf numFmtId="0" fontId="39" fillId="13" borderId="28">
      <alignment horizontal="left" vertical="top" wrapText="1"/>
    </xf>
    <xf numFmtId="0" fontId="35" fillId="13" borderId="16">
      <alignment horizontal="left" vertical="top" wrapText="1"/>
    </xf>
    <xf numFmtId="0" fontId="35" fillId="13" borderId="28">
      <alignment horizontal="left" vertical="top"/>
    </xf>
    <xf numFmtId="37" fontId="36" fillId="0" borderId="0"/>
    <xf numFmtId="0" fontId="40" fillId="0" borderId="32"/>
    <xf numFmtId="0" fontId="41" fillId="0" borderId="0"/>
    <xf numFmtId="0" fontId="37" fillId="10" borderId="0">
      <alignment horizontal="center"/>
    </xf>
    <xf numFmtId="0" fontId="25" fillId="10" borderId="0"/>
    <xf numFmtId="0" fontId="7" fillId="0" borderId="0"/>
  </cellStyleXfs>
  <cellXfs count="287">
    <xf numFmtId="0" fontId="0" fillId="0" borderId="0" xfId="0"/>
    <xf numFmtId="0" fontId="0" fillId="0" borderId="1" xfId="0" applyBorder="1"/>
    <xf numFmtId="0" fontId="0" fillId="0" borderId="1" xfId="0" applyBorder="1" applyAlignment="1">
      <alignment wrapText="1"/>
    </xf>
    <xf numFmtId="2" fontId="0" fillId="0" borderId="1" xfId="0" applyNumberFormat="1" applyBorder="1"/>
    <xf numFmtId="1" fontId="2" fillId="0" borderId="1" xfId="0" applyNumberFormat="1" applyFont="1" applyBorder="1"/>
    <xf numFmtId="10" fontId="2" fillId="0" borderId="1" xfId="0" applyNumberFormat="1" applyFont="1" applyBorder="1"/>
    <xf numFmtId="0" fontId="0" fillId="0" borderId="0" xfId="0" applyAlignment="1">
      <alignment wrapText="1"/>
    </xf>
    <xf numFmtId="3" fontId="0" fillId="0" borderId="1" xfId="0" applyNumberFormat="1" applyBorder="1"/>
    <xf numFmtId="0" fontId="2" fillId="0" borderId="0" xfId="0" applyFont="1"/>
    <xf numFmtId="0" fontId="3" fillId="0" borderId="0" xfId="0" applyFont="1"/>
    <xf numFmtId="2" fontId="2" fillId="0" borderId="1" xfId="0" applyNumberFormat="1" applyFont="1" applyBorder="1"/>
    <xf numFmtId="0" fontId="0" fillId="0" borderId="1" xfId="0" applyFill="1" applyBorder="1"/>
    <xf numFmtId="0" fontId="1" fillId="0" borderId="0" xfId="0" applyFont="1" applyAlignment="1" applyProtection="1">
      <alignment horizontal="left"/>
      <protection locked="0"/>
    </xf>
    <xf numFmtId="0" fontId="1" fillId="0" borderId="1" xfId="0" applyFont="1" applyBorder="1" applyAlignment="1" applyProtection="1">
      <alignment horizontal="left" wrapText="1"/>
      <protection locked="0"/>
    </xf>
    <xf numFmtId="3" fontId="0" fillId="0" borderId="1" xfId="0" applyNumberFormat="1" applyBorder="1" applyAlignment="1" applyProtection="1">
      <alignment horizontal="right"/>
      <protection locked="0"/>
    </xf>
    <xf numFmtId="3" fontId="2" fillId="0" borderId="1" xfId="0" applyNumberFormat="1" applyFont="1" applyBorder="1"/>
    <xf numFmtId="164" fontId="0" fillId="0" borderId="1" xfId="0" applyNumberFormat="1" applyBorder="1"/>
    <xf numFmtId="2" fontId="0" fillId="0" borderId="0" xfId="0" applyNumberFormat="1"/>
    <xf numFmtId="9" fontId="0" fillId="0" borderId="1" xfId="5" applyFont="1" applyBorder="1"/>
    <xf numFmtId="1" fontId="2" fillId="0" borderId="1" xfId="0" applyNumberFormat="1" applyFont="1" applyFill="1" applyBorder="1"/>
    <xf numFmtId="164" fontId="2" fillId="0" borderId="1" xfId="0" applyNumberFormat="1" applyFont="1" applyBorder="1"/>
    <xf numFmtId="0" fontId="0" fillId="0" borderId="9" xfId="0" applyBorder="1" applyAlignment="1">
      <alignment wrapText="1"/>
    </xf>
    <xf numFmtId="0" fontId="0" fillId="0" borderId="10" xfId="0" applyBorder="1" applyAlignment="1">
      <alignment wrapText="1"/>
    </xf>
    <xf numFmtId="0" fontId="0" fillId="0" borderId="8" xfId="0" applyBorder="1" applyAlignment="1">
      <alignment horizontal="left"/>
    </xf>
    <xf numFmtId="166" fontId="0" fillId="0" borderId="9" xfId="5" applyNumberFormat="1" applyFont="1" applyBorder="1"/>
    <xf numFmtId="166" fontId="0" fillId="0" borderId="1" xfId="5" applyNumberFormat="1" applyFont="1" applyBorder="1"/>
    <xf numFmtId="166" fontId="0" fillId="0" borderId="10" xfId="5" applyNumberFormat="1" applyFont="1" applyBorder="1"/>
    <xf numFmtId="0" fontId="0" fillId="0" borderId="11" xfId="0" applyBorder="1"/>
    <xf numFmtId="0" fontId="0" fillId="0" borderId="12" xfId="0" applyBorder="1"/>
    <xf numFmtId="166" fontId="0" fillId="0" borderId="13" xfId="5" applyNumberFormat="1" applyFont="1" applyBorder="1"/>
    <xf numFmtId="166" fontId="0" fillId="0" borderId="14" xfId="5" applyNumberFormat="1" applyFont="1" applyBorder="1"/>
    <xf numFmtId="166" fontId="0" fillId="0" borderId="15" xfId="5" applyNumberFormat="1" applyFont="1" applyBorder="1"/>
    <xf numFmtId="0" fontId="0" fillId="0" borderId="1" xfId="0" applyFill="1" applyBorder="1" applyAlignment="1">
      <alignment wrapText="1"/>
    </xf>
    <xf numFmtId="0" fontId="2" fillId="0" borderId="1" xfId="0" applyFont="1" applyBorder="1"/>
    <xf numFmtId="0" fontId="0" fillId="0" borderId="17" xfId="0" applyFill="1" applyBorder="1"/>
    <xf numFmtId="1" fontId="0" fillId="0" borderId="1" xfId="0" applyNumberFormat="1" applyBorder="1"/>
    <xf numFmtId="1" fontId="0" fillId="0" borderId="0" xfId="0" applyNumberFormat="1"/>
    <xf numFmtId="3" fontId="0" fillId="0" borderId="1" xfId="0" applyNumberFormat="1" applyFill="1" applyBorder="1"/>
    <xf numFmtId="0" fontId="0" fillId="0" borderId="1" xfId="0" applyBorder="1" applyAlignment="1">
      <alignment horizontal="center"/>
    </xf>
    <xf numFmtId="166" fontId="2" fillId="0" borderId="1" xfId="5" applyNumberFormat="1" applyFont="1" applyBorder="1"/>
    <xf numFmtId="0" fontId="0" fillId="3" borderId="1" xfId="0" applyFill="1" applyBorder="1"/>
    <xf numFmtId="166" fontId="2" fillId="2" borderId="1" xfId="5" applyNumberFormat="1" applyFont="1" applyFill="1" applyBorder="1"/>
    <xf numFmtId="0" fontId="0" fillId="4" borderId="1" xfId="0" applyFill="1" applyBorder="1"/>
    <xf numFmtId="0" fontId="0" fillId="0" borderId="0" xfId="0" applyFill="1"/>
    <xf numFmtId="166" fontId="0" fillId="0" borderId="0" xfId="5" applyNumberFormat="1" applyFont="1"/>
    <xf numFmtId="0" fontId="2" fillId="0" borderId="1" xfId="0" applyFont="1" applyFill="1" applyBorder="1"/>
    <xf numFmtId="1" fontId="2" fillId="0" borderId="0" xfId="0" applyNumberFormat="1" applyFont="1"/>
    <xf numFmtId="0" fontId="10" fillId="0" borderId="0" xfId="0" applyFont="1" applyFill="1" applyBorder="1" applyAlignment="1"/>
    <xf numFmtId="0" fontId="10" fillId="0" borderId="0" xfId="0" applyFont="1" applyFill="1" applyBorder="1"/>
    <xf numFmtId="0" fontId="10" fillId="0" borderId="0" xfId="0" applyFont="1" applyFill="1" applyBorder="1" applyAlignment="1">
      <alignment wrapText="1"/>
    </xf>
    <xf numFmtId="0" fontId="15" fillId="0" borderId="0" xfId="0" applyFont="1" applyFill="1" applyBorder="1" applyAlignment="1">
      <alignment vertical="center" wrapText="1"/>
    </xf>
    <xf numFmtId="2" fontId="10" fillId="0" borderId="0" xfId="0" applyNumberFormat="1" applyFont="1" applyFill="1" applyBorder="1" applyAlignment="1"/>
    <xf numFmtId="0" fontId="12" fillId="0" borderId="0" xfId="0" applyFont="1" applyFill="1" applyBorder="1"/>
    <xf numFmtId="0" fontId="10" fillId="0" borderId="0" xfId="0" applyFont="1" applyFill="1" applyBorder="1" applyAlignment="1">
      <alignment horizontal="left" wrapText="1"/>
    </xf>
    <xf numFmtId="0" fontId="10" fillId="0" borderId="0" xfId="0" applyFont="1"/>
    <xf numFmtId="0" fontId="10" fillId="0" borderId="0" xfId="0" applyFont="1" applyAlignment="1">
      <alignment wrapText="1"/>
    </xf>
    <xf numFmtId="0" fontId="10" fillId="0" borderId="0" xfId="0" applyFont="1" applyAlignment="1">
      <alignment horizontal="left" vertical="top" wrapText="1"/>
    </xf>
    <xf numFmtId="0" fontId="16" fillId="0" borderId="0" xfId="0" applyFont="1" applyFill="1" applyBorder="1"/>
    <xf numFmtId="164" fontId="0" fillId="0" borderId="0" xfId="0" applyNumberFormat="1"/>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6" xfId="0" applyFont="1" applyFill="1" applyBorder="1" applyAlignment="1">
      <alignment horizontal="center" vertical="center" wrapText="1"/>
    </xf>
    <xf numFmtId="10" fontId="0" fillId="0" borderId="0" xfId="5" applyNumberFormat="1" applyFont="1"/>
    <xf numFmtId="10" fontId="0" fillId="0" borderId="0" xfId="0" applyNumberFormat="1"/>
    <xf numFmtId="2" fontId="0" fillId="0" borderId="0" xfId="5" applyNumberFormat="1" applyFont="1"/>
    <xf numFmtId="2" fontId="17" fillId="0" borderId="0" xfId="0" applyNumberFormat="1" applyFont="1" applyFill="1" applyBorder="1" applyAlignment="1">
      <alignment horizontal="right" vertical="center" wrapText="1"/>
    </xf>
    <xf numFmtId="0" fontId="0" fillId="0" borderId="0" xfId="0" applyBorder="1"/>
    <xf numFmtId="10" fontId="11" fillId="0" borderId="0" xfId="5" applyNumberFormat="1" applyFont="1"/>
    <xf numFmtId="3" fontId="0" fillId="0" borderId="0" xfId="0" applyNumberFormat="1"/>
    <xf numFmtId="165" fontId="0" fillId="0" borderId="0" xfId="0" applyNumberFormat="1"/>
    <xf numFmtId="0" fontId="0" fillId="6" borderId="1" xfId="0" applyFill="1" applyBorder="1"/>
    <xf numFmtId="0" fontId="0" fillId="5" borderId="1" xfId="0" applyFill="1" applyBorder="1" applyAlignment="1">
      <alignment wrapText="1"/>
    </xf>
    <xf numFmtId="0" fontId="0" fillId="5" borderId="1" xfId="0" applyFill="1" applyBorder="1"/>
    <xf numFmtId="0" fontId="2" fillId="5" borderId="1" xfId="0" applyFont="1" applyFill="1" applyBorder="1" applyAlignment="1">
      <alignment horizontal="center"/>
    </xf>
    <xf numFmtId="0" fontId="2" fillId="5" borderId="1" xfId="0" applyFont="1" applyFill="1" applyBorder="1"/>
    <xf numFmtId="164" fontId="0" fillId="6" borderId="1" xfId="0" applyNumberFormat="1" applyFill="1" applyBorder="1"/>
    <xf numFmtId="0" fontId="0" fillId="7" borderId="1" xfId="0" applyFill="1" applyBorder="1"/>
    <xf numFmtId="14" fontId="0" fillId="0" borderId="0" xfId="0" applyNumberFormat="1"/>
    <xf numFmtId="4" fontId="0" fillId="0" borderId="0" xfId="0" applyNumberFormat="1"/>
    <xf numFmtId="1" fontId="0" fillId="0" borderId="0" xfId="0" applyNumberFormat="1" applyBorder="1"/>
    <xf numFmtId="0" fontId="9" fillId="0" borderId="0" xfId="3"/>
    <xf numFmtId="0" fontId="10" fillId="0" borderId="0" xfId="3" applyFont="1" applyFill="1"/>
    <xf numFmtId="164" fontId="8" fillId="0" borderId="0" xfId="3" applyNumberFormat="1" applyFont="1" applyFill="1"/>
    <xf numFmtId="0" fontId="8" fillId="0" borderId="0" xfId="3" applyFont="1" applyFill="1" applyAlignment="1">
      <alignment horizontal="left" wrapText="1"/>
    </xf>
    <xf numFmtId="2" fontId="8" fillId="0" borderId="0" xfId="3" applyNumberFormat="1" applyFont="1" applyFill="1"/>
    <xf numFmtId="0" fontId="8" fillId="0" borderId="0" xfId="3" applyFont="1" applyFill="1"/>
    <xf numFmtId="0" fontId="10" fillId="0" borderId="0" xfId="3" applyFont="1" applyFill="1" applyAlignment="1">
      <alignment horizontal="left"/>
    </xf>
    <xf numFmtId="0" fontId="8" fillId="0" borderId="0" xfId="3" applyFont="1" applyFill="1" applyAlignment="1">
      <alignment horizontal="center" vertical="center" wrapText="1"/>
    </xf>
    <xf numFmtId="0" fontId="8" fillId="0" borderId="0" xfId="3" applyFont="1" applyFill="1" applyAlignment="1">
      <alignment horizontal="center"/>
    </xf>
    <xf numFmtId="0" fontId="8" fillId="0" borderId="0" xfId="3" applyFont="1" applyFill="1" applyAlignment="1">
      <alignment vertical="center" wrapText="1"/>
    </xf>
    <xf numFmtId="0" fontId="43" fillId="0" borderId="0" xfId="3" applyFont="1" applyFill="1" applyAlignment="1">
      <alignment vertical="center" wrapText="1"/>
    </xf>
    <xf numFmtId="169" fontId="8" fillId="0" borderId="0" xfId="3" applyNumberFormat="1" applyFont="1" applyFill="1"/>
    <xf numFmtId="1" fontId="10" fillId="0" borderId="0" xfId="3" applyNumberFormat="1" applyFont="1" applyFill="1"/>
    <xf numFmtId="0" fontId="12" fillId="0" borderId="0" xfId="3" applyFont="1" applyFill="1"/>
    <xf numFmtId="0" fontId="9" fillId="0" borderId="0" xfId="3" applyFill="1"/>
    <xf numFmtId="0" fontId="0" fillId="0" borderId="0" xfId="0" applyFill="1" applyBorder="1"/>
    <xf numFmtId="0" fontId="0" fillId="0" borderId="0" xfId="0"/>
    <xf numFmtId="20" fontId="0" fillId="0" borderId="0" xfId="0" applyNumberFormat="1"/>
    <xf numFmtId="168" fontId="0" fillId="0" borderId="1" xfId="0" applyNumberFormat="1" applyBorder="1"/>
    <xf numFmtId="164" fontId="0" fillId="0" borderId="1" xfId="5" applyNumberFormat="1" applyFont="1" applyBorder="1"/>
    <xf numFmtId="0" fontId="0" fillId="0" borderId="1" xfId="0" applyFont="1" applyFill="1" applyBorder="1" applyAlignment="1">
      <alignment wrapText="1"/>
    </xf>
    <xf numFmtId="3" fontId="0" fillId="0" borderId="1" xfId="0" applyNumberFormat="1" applyFont="1" applyBorder="1"/>
    <xf numFmtId="0" fontId="0" fillId="0" borderId="18" xfId="0" applyFill="1" applyBorder="1"/>
    <xf numFmtId="0" fontId="0" fillId="0" borderId="0" xfId="0" applyFont="1"/>
    <xf numFmtId="10" fontId="0" fillId="0" borderId="1" xfId="5" applyNumberFormat="1" applyFont="1" applyBorder="1"/>
    <xf numFmtId="0" fontId="0" fillId="0" borderId="1" xfId="0" applyFont="1" applyBorder="1" applyAlignment="1" applyProtection="1">
      <alignment horizontal="left" wrapText="1"/>
      <protection locked="0"/>
    </xf>
    <xf numFmtId="0" fontId="0" fillId="0" borderId="1" xfId="0" applyFont="1" applyFill="1" applyBorder="1"/>
    <xf numFmtId="0" fontId="42" fillId="0" borderId="0" xfId="25" applyAlignment="1" applyProtection="1"/>
    <xf numFmtId="0" fontId="0" fillId="0" borderId="0" xfId="0" applyFont="1" applyFill="1"/>
    <xf numFmtId="164" fontId="14" fillId="0" borderId="1" xfId="0" applyNumberFormat="1" applyFont="1" applyFill="1" applyBorder="1" applyAlignment="1">
      <alignment horizontal="right" wrapText="1"/>
    </xf>
    <xf numFmtId="0" fontId="0" fillId="15" borderId="1" xfId="0" applyFont="1" applyFill="1" applyBorder="1" applyAlignment="1">
      <alignment wrapText="1"/>
    </xf>
    <xf numFmtId="2" fontId="0" fillId="0" borderId="1" xfId="0" applyNumberFormat="1" applyFont="1" applyBorder="1"/>
    <xf numFmtId="0" fontId="2" fillId="15" borderId="1" xfId="0" applyFont="1" applyFill="1" applyBorder="1"/>
    <xf numFmtId="0" fontId="0" fillId="15" borderId="1" xfId="0" applyFill="1" applyBorder="1"/>
    <xf numFmtId="2" fontId="0" fillId="15" borderId="1" xfId="0" applyNumberFormat="1" applyFill="1" applyBorder="1"/>
    <xf numFmtId="2" fontId="0" fillId="15" borderId="1" xfId="0" applyNumberFormat="1" applyFont="1" applyFill="1" applyBorder="1"/>
    <xf numFmtId="0" fontId="48" fillId="0" borderId="0" xfId="0" applyFont="1" applyFill="1"/>
    <xf numFmtId="164" fontId="0" fillId="0" borderId="0" xfId="0" applyNumberFormat="1" applyFill="1" applyBorder="1"/>
    <xf numFmtId="0" fontId="6" fillId="0" borderId="1" xfId="0" applyFont="1" applyFill="1" applyBorder="1"/>
    <xf numFmtId="0" fontId="6" fillId="0" borderId="1" xfId="0" applyFont="1" applyFill="1" applyBorder="1" applyAlignment="1">
      <alignment horizontal="center"/>
    </xf>
    <xf numFmtId="1" fontId="0" fillId="0" borderId="0" xfId="0" applyNumberFormat="1" applyFill="1" applyBorder="1"/>
    <xf numFmtId="164" fontId="0" fillId="15" borderId="1" xfId="0" applyNumberFormat="1" applyFill="1" applyBorder="1"/>
    <xf numFmtId="164" fontId="0" fillId="0" borderId="1" xfId="0" applyNumberFormat="1" applyFill="1" applyBorder="1"/>
    <xf numFmtId="0" fontId="0" fillId="16" borderId="1" xfId="0" applyFont="1" applyFill="1" applyBorder="1" applyAlignment="1" applyProtection="1">
      <alignment horizontal="left" wrapText="1"/>
      <protection locked="0"/>
    </xf>
    <xf numFmtId="0" fontId="0" fillId="16" borderId="5" xfId="0" applyFill="1" applyBorder="1"/>
    <xf numFmtId="0" fontId="0" fillId="16" borderId="6" xfId="0" applyFill="1" applyBorder="1"/>
    <xf numFmtId="0" fontId="0" fillId="16" borderId="7" xfId="0" applyFill="1" applyBorder="1"/>
    <xf numFmtId="0" fontId="0" fillId="16" borderId="9" xfId="0" applyFont="1" applyFill="1" applyBorder="1" applyAlignment="1" applyProtection="1">
      <alignment horizontal="left" wrapText="1"/>
      <protection locked="0"/>
    </xf>
    <xf numFmtId="0" fontId="0" fillId="16" borderId="10" xfId="0" applyFont="1" applyFill="1" applyBorder="1" applyAlignment="1" applyProtection="1">
      <alignment horizontal="left" wrapText="1"/>
      <protection locked="0"/>
    </xf>
    <xf numFmtId="3" fontId="0" fillId="0" borderId="9" xfId="0" applyNumberFormat="1" applyBorder="1"/>
    <xf numFmtId="3" fontId="0" fillId="0" borderId="10" xfId="0" applyNumberFormat="1" applyBorder="1"/>
    <xf numFmtId="3" fontId="2" fillId="0" borderId="9" xfId="0" applyNumberFormat="1" applyFont="1" applyBorder="1"/>
    <xf numFmtId="3" fontId="2" fillId="0" borderId="10"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168" fontId="0" fillId="0" borderId="9" xfId="0" applyNumberFormat="1" applyBorder="1"/>
    <xf numFmtId="168" fontId="0" fillId="0" borderId="10" xfId="0" applyNumberFormat="1" applyBorder="1"/>
    <xf numFmtId="168" fontId="0" fillId="0" borderId="13" xfId="0" applyNumberFormat="1" applyBorder="1"/>
    <xf numFmtId="168" fontId="0" fillId="0" borderId="14" xfId="0" applyNumberFormat="1" applyBorder="1"/>
    <xf numFmtId="168" fontId="0" fillId="0" borderId="15" xfId="0" applyNumberFormat="1" applyBorder="1"/>
    <xf numFmtId="0" fontId="0" fillId="0" borderId="5" xfId="0" applyBorder="1"/>
    <xf numFmtId="0" fontId="0" fillId="0" borderId="6" xfId="0" applyFont="1" applyBorder="1" applyAlignment="1" applyProtection="1">
      <alignment horizontal="left"/>
      <protection locked="0"/>
    </xf>
    <xf numFmtId="0" fontId="0" fillId="0" borderId="6" xfId="0" applyBorder="1"/>
    <xf numFmtId="0" fontId="0" fillId="0" borderId="7" xfId="0" applyBorder="1"/>
    <xf numFmtId="0" fontId="1" fillId="0" borderId="10" xfId="0" applyFont="1" applyBorder="1" applyAlignment="1" applyProtection="1">
      <alignment horizontal="left" wrapText="1"/>
      <protection locked="0"/>
    </xf>
    <xf numFmtId="0" fontId="1" fillId="0" borderId="9" xfId="0" applyFont="1" applyBorder="1" applyAlignment="1" applyProtection="1">
      <alignment horizontal="left"/>
      <protection locked="0"/>
    </xf>
    <xf numFmtId="3" fontId="0" fillId="0" borderId="10" xfId="0" applyNumberFormat="1" applyBorder="1" applyAlignment="1" applyProtection="1">
      <alignment horizontal="right"/>
      <protection locked="0"/>
    </xf>
    <xf numFmtId="0" fontId="1" fillId="0" borderId="13" xfId="0" applyFont="1" applyBorder="1" applyAlignment="1" applyProtection="1">
      <alignment horizontal="left"/>
      <protection locked="0"/>
    </xf>
    <xf numFmtId="3" fontId="0" fillId="0" borderId="14" xfId="0" applyNumberFormat="1" applyBorder="1" applyAlignment="1" applyProtection="1">
      <alignment horizontal="right"/>
      <protection locked="0"/>
    </xf>
    <xf numFmtId="3" fontId="0" fillId="0" borderId="1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9" xfId="0" applyFont="1" applyBorder="1" applyAlignment="1" applyProtection="1">
      <alignment horizontal="left" wrapText="1"/>
      <protection locked="0"/>
    </xf>
    <xf numFmtId="3" fontId="0" fillId="0" borderId="9" xfId="0" applyNumberFormat="1" applyBorder="1" applyAlignment="1" applyProtection="1">
      <alignment horizontal="right"/>
      <protection locked="0"/>
    </xf>
    <xf numFmtId="3" fontId="0" fillId="0" borderId="13" xfId="0" applyNumberFormat="1" applyBorder="1" applyAlignment="1" applyProtection="1">
      <alignment horizontal="right"/>
      <protection locked="0"/>
    </xf>
    <xf numFmtId="0" fontId="0" fillId="0" borderId="19" xfId="0" applyBorder="1"/>
    <xf numFmtId="0" fontId="0" fillId="0" borderId="26" xfId="0" applyBorder="1" applyAlignment="1">
      <alignment wrapText="1"/>
    </xf>
    <xf numFmtId="0" fontId="1" fillId="0" borderId="26" xfId="0" applyFont="1" applyBorder="1" applyAlignment="1" applyProtection="1">
      <alignment horizontal="left"/>
      <protection locked="0"/>
    </xf>
    <xf numFmtId="0" fontId="1" fillId="0" borderId="0" xfId="0" applyFont="1" applyBorder="1" applyAlignment="1" applyProtection="1">
      <alignment horizontal="left" wrapText="1"/>
      <protection locked="0"/>
    </xf>
    <xf numFmtId="3" fontId="0" fillId="0" borderId="0" xfId="0" applyNumberFormat="1" applyBorder="1" applyAlignment="1" applyProtection="1">
      <alignment horizontal="right"/>
      <protection locked="0"/>
    </xf>
    <xf numFmtId="0" fontId="2" fillId="17" borderId="26" xfId="0" applyFont="1" applyFill="1" applyBorder="1" applyAlignment="1" applyProtection="1">
      <alignment horizontal="left"/>
      <protection locked="0"/>
    </xf>
    <xf numFmtId="0" fontId="2" fillId="17" borderId="27" xfId="0" applyFont="1" applyFill="1" applyBorder="1" applyAlignment="1" applyProtection="1">
      <alignment horizontal="left"/>
      <protection locked="0"/>
    </xf>
    <xf numFmtId="3" fontId="0" fillId="0" borderId="1" xfId="0" applyNumberFormat="1" applyFill="1" applyBorder="1" applyAlignment="1">
      <alignment wrapText="1"/>
    </xf>
    <xf numFmtId="0" fontId="2" fillId="0" borderId="1" xfId="0" applyFont="1" applyFill="1" applyBorder="1" applyAlignment="1">
      <alignment horizontal="center"/>
    </xf>
    <xf numFmtId="9" fontId="0" fillId="0" borderId="1" xfId="5" applyFont="1" applyFill="1" applyBorder="1"/>
    <xf numFmtId="3" fontId="0" fillId="0" borderId="1" xfId="0" applyNumberFormat="1" applyFont="1" applyFill="1" applyBorder="1"/>
    <xf numFmtId="0" fontId="0" fillId="0" borderId="1" xfId="0" applyFont="1" applyFill="1" applyBorder="1" applyAlignment="1">
      <alignment horizontal="center"/>
    </xf>
    <xf numFmtId="9" fontId="0" fillId="0" borderId="1" xfId="5" applyNumberFormat="1" applyFont="1" applyFill="1" applyBorder="1" applyAlignment="1">
      <alignment wrapText="1"/>
    </xf>
    <xf numFmtId="0" fontId="13" fillId="0" borderId="0" xfId="0" applyFont="1"/>
    <xf numFmtId="0" fontId="21" fillId="0" borderId="1" xfId="0" applyFont="1" applyBorder="1" applyAlignment="1"/>
    <xf numFmtId="0" fontId="21" fillId="0" borderId="1" xfId="0" applyFont="1" applyBorder="1" applyAlignment="1">
      <alignment horizontal="left" vertical="top" wrapText="1"/>
    </xf>
    <xf numFmtId="0" fontId="21" fillId="0" borderId="1" xfId="0" applyFont="1" applyBorder="1"/>
    <xf numFmtId="0" fontId="13" fillId="0" borderId="1" xfId="0" applyFont="1" applyBorder="1" applyAlignment="1">
      <alignment vertical="top" wrapText="1"/>
    </xf>
    <xf numFmtId="164" fontId="21" fillId="0" borderId="1" xfId="0" applyNumberFormat="1" applyFont="1" applyFill="1" applyBorder="1" applyAlignment="1">
      <alignment vertical="top" wrapText="1"/>
    </xf>
    <xf numFmtId="0" fontId="13" fillId="0" borderId="1" xfId="0" applyFont="1" applyFill="1" applyBorder="1" applyAlignment="1">
      <alignment vertical="top" wrapText="1"/>
    </xf>
    <xf numFmtId="164" fontId="21" fillId="0" borderId="1" xfId="0" applyNumberFormat="1" applyFont="1" applyBorder="1" applyAlignment="1">
      <alignment vertical="top"/>
    </xf>
    <xf numFmtId="0" fontId="13" fillId="0" borderId="1" xfId="0" applyFont="1" applyBorder="1"/>
    <xf numFmtId="164" fontId="21" fillId="0" borderId="1" xfId="0" applyNumberFormat="1" applyFont="1" applyBorder="1"/>
    <xf numFmtId="0" fontId="0" fillId="0" borderId="1" xfId="0" applyFont="1" applyBorder="1"/>
    <xf numFmtId="0" fontId="0" fillId="18" borderId="1" xfId="0" applyFill="1" applyBorder="1"/>
    <xf numFmtId="0" fontId="0" fillId="18" borderId="1" xfId="0" applyFill="1" applyBorder="1" applyAlignment="1">
      <alignment wrapText="1"/>
    </xf>
    <xf numFmtId="9" fontId="1" fillId="0" borderId="1" xfId="5" applyFont="1" applyBorder="1"/>
    <xf numFmtId="0" fontId="0" fillId="18" borderId="1" xfId="0" applyFont="1" applyFill="1" applyBorder="1"/>
    <xf numFmtId="9" fontId="1" fillId="18" borderId="1" xfId="5" applyFont="1" applyFill="1" applyBorder="1"/>
    <xf numFmtId="9" fontId="0" fillId="18" borderId="1" xfId="5" applyFont="1" applyFill="1" applyBorder="1"/>
    <xf numFmtId="0" fontId="0" fillId="15" borderId="1" xfId="0" applyFill="1" applyBorder="1" applyAlignment="1">
      <alignment wrapText="1"/>
    </xf>
    <xf numFmtId="0" fontId="2" fillId="15" borderId="1" xfId="0" applyFont="1" applyFill="1" applyBorder="1" applyAlignment="1">
      <alignment wrapText="1"/>
    </xf>
    <xf numFmtId="0" fontId="17" fillId="0" borderId="0" xfId="3" applyFont="1" applyFill="1"/>
    <xf numFmtId="0" fontId="9" fillId="0" borderId="0" xfId="3" applyFont="1"/>
    <xf numFmtId="0" fontId="0" fillId="0" borderId="0" xfId="3" applyFont="1" applyFill="1"/>
    <xf numFmtId="0" fontId="0" fillId="0" borderId="0" xfId="3" applyFont="1" applyFill="1" applyAlignment="1">
      <alignment horizontal="left"/>
    </xf>
    <xf numFmtId="0" fontId="10" fillId="0" borderId="1" xfId="3" applyFont="1" applyFill="1" applyBorder="1" applyAlignment="1">
      <alignment horizontal="left"/>
    </xf>
    <xf numFmtId="0" fontId="10"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10" fillId="0" borderId="1" xfId="3" applyFont="1" applyFill="1" applyBorder="1" applyAlignment="1">
      <alignment horizontal="center"/>
    </xf>
    <xf numFmtId="0" fontId="10" fillId="0" borderId="1" xfId="3" applyFont="1" applyFill="1" applyBorder="1"/>
    <xf numFmtId="164" fontId="10" fillId="0" borderId="1" xfId="3" applyNumberFormat="1" applyFont="1" applyFill="1" applyBorder="1"/>
    <xf numFmtId="164" fontId="8" fillId="0" borderId="1" xfId="3" applyNumberFormat="1" applyFont="1" applyFill="1" applyBorder="1"/>
    <xf numFmtId="0" fontId="10" fillId="15" borderId="1" xfId="3" applyFont="1" applyFill="1" applyBorder="1"/>
    <xf numFmtId="164" fontId="10" fillId="15" borderId="1" xfId="3" applyNumberFormat="1" applyFont="1" applyFill="1" applyBorder="1"/>
    <xf numFmtId="164" fontId="8" fillId="15" borderId="1" xfId="3" applyNumberFormat="1" applyFont="1" applyFill="1" applyBorder="1"/>
    <xf numFmtId="164" fontId="8" fillId="0" borderId="1" xfId="3" applyNumberFormat="1" applyFont="1" applyFill="1" applyBorder="1" applyAlignment="1">
      <alignment horizontal="right"/>
    </xf>
    <xf numFmtId="164" fontId="10" fillId="0" borderId="1" xfId="3" applyNumberFormat="1" applyFont="1" applyFill="1" applyBorder="1" applyAlignment="1">
      <alignment horizontal="right"/>
    </xf>
    <xf numFmtId="1" fontId="0" fillId="0" borderId="1" xfId="0" applyNumberFormat="1" applyFont="1" applyFill="1" applyBorder="1"/>
    <xf numFmtId="9" fontId="1" fillId="0" borderId="1" xfId="5" applyFont="1" applyFill="1" applyBorder="1"/>
    <xf numFmtId="0" fontId="0" fillId="0" borderId="1" xfId="0" applyFill="1" applyBorder="1" applyAlignment="1">
      <alignment horizontal="center"/>
    </xf>
    <xf numFmtId="167" fontId="0" fillId="0" borderId="1" xfId="0" applyNumberFormat="1" applyFont="1" applyBorder="1"/>
    <xf numFmtId="2" fontId="0" fillId="0" borderId="1" xfId="0" applyNumberFormat="1" applyFont="1" applyFill="1" applyBorder="1" applyAlignment="1"/>
    <xf numFmtId="0" fontId="0" fillId="15" borderId="1" xfId="0" applyFont="1" applyFill="1" applyBorder="1"/>
    <xf numFmtId="0" fontId="2" fillId="17" borderId="1" xfId="0" applyFont="1" applyFill="1" applyBorder="1" applyAlignment="1">
      <alignment wrapText="1"/>
    </xf>
    <xf numFmtId="0" fontId="17" fillId="0" borderId="28" xfId="0" applyFont="1" applyBorder="1" applyAlignment="1">
      <alignment horizontal="center" wrapText="1"/>
    </xf>
    <xf numFmtId="0" fontId="49" fillId="0" borderId="6" xfId="0" applyFont="1" applyBorder="1" applyAlignment="1">
      <alignment horizontal="center" vertical="center" wrapText="1"/>
    </xf>
    <xf numFmtId="0" fontId="13" fillId="0" borderId="7" xfId="0" applyFont="1" applyBorder="1" applyAlignment="1">
      <alignment wrapText="1"/>
    </xf>
    <xf numFmtId="0" fontId="19" fillId="0" borderId="28" xfId="0" applyFont="1" applyBorder="1" applyAlignment="1"/>
    <xf numFmtId="164" fontId="50" fillId="0" borderId="1" xfId="0" applyNumberFormat="1" applyFont="1" applyBorder="1" applyAlignment="1">
      <alignment horizontal="right"/>
    </xf>
    <xf numFmtId="164" fontId="13" fillId="0" borderId="1" xfId="0" applyNumberFormat="1" applyFont="1" applyBorder="1" applyAlignment="1">
      <alignment horizontal="right"/>
    </xf>
    <xf numFmtId="164" fontId="13" fillId="0" borderId="10" xfId="0" applyNumberFormat="1" applyFont="1" applyBorder="1" applyAlignment="1">
      <alignment horizontal="right"/>
    </xf>
    <xf numFmtId="0" fontId="50" fillId="0" borderId="1" xfId="0" applyFont="1" applyBorder="1" applyAlignment="1">
      <alignment horizontal="right"/>
    </xf>
    <xf numFmtId="164" fontId="50" fillId="0" borderId="14" xfId="0" applyNumberFormat="1" applyFont="1" applyBorder="1" applyAlignment="1">
      <alignment horizontal="right"/>
    </xf>
    <xf numFmtId="164" fontId="13" fillId="0" borderId="14" xfId="0" applyNumberFormat="1" applyFont="1" applyBorder="1" applyAlignment="1">
      <alignment horizontal="right"/>
    </xf>
    <xf numFmtId="164" fontId="13" fillId="0" borderId="15" xfId="0" applyNumberFormat="1" applyFont="1" applyBorder="1" applyAlignment="1">
      <alignment horizontal="right"/>
    </xf>
    <xf numFmtId="164" fontId="50" fillId="0" borderId="3" xfId="0" applyNumberFormat="1" applyFont="1" applyBorder="1" applyAlignment="1">
      <alignment horizontal="right"/>
    </xf>
    <xf numFmtId="164" fontId="13" fillId="0" borderId="3" xfId="0" applyNumberFormat="1" applyFont="1" applyBorder="1" applyAlignment="1">
      <alignment horizontal="right"/>
    </xf>
    <xf numFmtId="164" fontId="13" fillId="0" borderId="34" xfId="0" applyNumberFormat="1" applyFont="1" applyBorder="1" applyAlignment="1">
      <alignment horizontal="right"/>
    </xf>
    <xf numFmtId="0" fontId="20" fillId="0" borderId="28" xfId="0" applyFont="1" applyBorder="1" applyAlignment="1">
      <alignment vertical="center"/>
    </xf>
    <xf numFmtId="164" fontId="51" fillId="0" borderId="14" xfId="0" applyNumberFormat="1" applyFont="1" applyBorder="1" applyAlignment="1">
      <alignment horizontal="right"/>
    </xf>
    <xf numFmtId="164" fontId="21" fillId="0" borderId="14" xfId="0" applyNumberFormat="1" applyFont="1" applyBorder="1" applyAlignment="1">
      <alignment horizontal="right"/>
    </xf>
    <xf numFmtId="164" fontId="2" fillId="0" borderId="1" xfId="0" applyNumberFormat="1" applyFont="1" applyFill="1" applyBorder="1"/>
    <xf numFmtId="0" fontId="2" fillId="0" borderId="0" xfId="0" applyFont="1" applyFill="1"/>
    <xf numFmtId="0" fontId="17" fillId="0" borderId="19"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26" xfId="0"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0" fontId="17" fillId="0" borderId="1" xfId="0" applyFont="1" applyFill="1" applyBorder="1" applyAlignment="1">
      <alignment horizontal="right" vertical="center" wrapText="1"/>
    </xf>
    <xf numFmtId="2" fontId="17" fillId="0" borderId="1" xfId="0" applyNumberFormat="1" applyFont="1" applyFill="1" applyBorder="1" applyAlignment="1">
      <alignment horizontal="right" vertical="center" wrapText="1"/>
    </xf>
    <xf numFmtId="2" fontId="17" fillId="0" borderId="10" xfId="0" applyNumberFormat="1" applyFont="1" applyFill="1" applyBorder="1" applyAlignment="1">
      <alignment horizontal="right" vertical="center" wrapText="1"/>
    </xf>
    <xf numFmtId="0" fontId="17" fillId="0" borderId="27" xfId="0" applyFont="1" applyFill="1" applyBorder="1" applyAlignment="1">
      <alignment vertical="center" wrapText="1"/>
    </xf>
    <xf numFmtId="3" fontId="17" fillId="0" borderId="13" xfId="0" applyNumberFormat="1" applyFont="1" applyFill="1" applyBorder="1" applyAlignment="1">
      <alignment horizontal="right" vertical="center" wrapText="1"/>
    </xf>
    <xf numFmtId="0" fontId="17" fillId="0" borderId="14" xfId="0" applyFont="1" applyFill="1" applyBorder="1" applyAlignment="1">
      <alignment horizontal="right" vertical="center" wrapText="1"/>
    </xf>
    <xf numFmtId="2" fontId="17" fillId="0" borderId="14" xfId="0" applyNumberFormat="1" applyFont="1" applyFill="1" applyBorder="1" applyAlignment="1">
      <alignment horizontal="right" vertical="center" wrapText="1"/>
    </xf>
    <xf numFmtId="2" fontId="18" fillId="0" borderId="15" xfId="0" applyNumberFormat="1" applyFont="1" applyFill="1" applyBorder="1" applyAlignment="1">
      <alignment horizontal="right" vertical="center" wrapText="1"/>
    </xf>
    <xf numFmtId="2" fontId="17" fillId="0" borderId="15" xfId="0" applyNumberFormat="1" applyFont="1" applyFill="1" applyBorder="1" applyAlignment="1">
      <alignment horizontal="right" vertical="center" wrapText="1"/>
    </xf>
    <xf numFmtId="164" fontId="0" fillId="0" borderId="1" xfId="0" applyNumberFormat="1" applyFont="1" applyFill="1" applyBorder="1"/>
    <xf numFmtId="0" fontId="0" fillId="0" borderId="1" xfId="0" applyFont="1" applyFill="1" applyBorder="1" applyAlignment="1">
      <alignment horizontal="right"/>
    </xf>
    <xf numFmtId="1" fontId="0" fillId="0" borderId="1" xfId="0" applyNumberFormat="1" applyFont="1" applyBorder="1"/>
    <xf numFmtId="1" fontId="0" fillId="15" borderId="1" xfId="0" applyNumberFormat="1" applyFont="1" applyFill="1" applyBorder="1"/>
    <xf numFmtId="0" fontId="0" fillId="0" borderId="1" xfId="0" applyBorder="1" applyAlignment="1">
      <alignment vertical="center" wrapText="1"/>
    </xf>
    <xf numFmtId="2" fontId="0" fillId="0" borderId="1" xfId="0" applyNumberFormat="1" applyFont="1" applyFill="1" applyBorder="1"/>
    <xf numFmtId="0" fontId="17" fillId="0" borderId="1" xfId="0" applyFont="1" applyFill="1" applyBorder="1"/>
    <xf numFmtId="0" fontId="17" fillId="0" borderId="1" xfId="0" applyFont="1" applyBorder="1"/>
    <xf numFmtId="0" fontId="17" fillId="15" borderId="1" xfId="0" applyFont="1" applyFill="1" applyBorder="1"/>
    <xf numFmtId="3" fontId="0" fillId="15" borderId="1" xfId="0" applyNumberFormat="1" applyFont="1" applyFill="1" applyBorder="1"/>
    <xf numFmtId="0" fontId="17" fillId="0" borderId="1" xfId="0" applyFont="1" applyFill="1" applyBorder="1" applyAlignment="1">
      <alignment wrapText="1"/>
    </xf>
    <xf numFmtId="1" fontId="0" fillId="0" borderId="1" xfId="0" applyNumberFormat="1" applyFill="1" applyBorder="1" applyAlignment="1">
      <alignment horizontal="center" vertical="center"/>
    </xf>
    <xf numFmtId="164" fontId="0" fillId="0" borderId="1" xfId="0" applyNumberFormat="1" applyFont="1" applyBorder="1"/>
    <xf numFmtId="164" fontId="0" fillId="15" borderId="1" xfId="0" applyNumberFormat="1" applyFont="1" applyFill="1" applyBorder="1"/>
    <xf numFmtId="166" fontId="1" fillId="0" borderId="1" xfId="5" applyNumberFormat="1" applyFont="1" applyFill="1" applyBorder="1"/>
    <xf numFmtId="1" fontId="0" fillId="0" borderId="1" xfId="0" applyNumberFormat="1" applyFill="1" applyBorder="1" applyAlignment="1">
      <alignment horizontal="center"/>
    </xf>
    <xf numFmtId="1" fontId="0" fillId="0" borderId="1" xfId="0" applyNumberFormat="1" applyFont="1" applyFill="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18" borderId="1" xfId="0" applyFont="1" applyFill="1" applyBorder="1" applyAlignment="1">
      <alignment horizontal="center" wrapText="1"/>
    </xf>
    <xf numFmtId="0" fontId="44" fillId="0" borderId="0" xfId="3" applyFont="1" applyFill="1" applyAlignment="1">
      <alignment horizontal="left"/>
    </xf>
    <xf numFmtId="0" fontId="8" fillId="0" borderId="0" xfId="3" applyNumberFormat="1" applyFont="1" applyFill="1" applyAlignment="1">
      <alignment horizontal="left" wrapText="1"/>
    </xf>
    <xf numFmtId="0" fontId="10" fillId="0" borderId="0" xfId="3" applyFont="1" applyFill="1" applyAlignment="1">
      <alignment horizontal="left" wrapText="1"/>
    </xf>
    <xf numFmtId="0" fontId="44" fillId="0" borderId="0" xfId="3" applyFont="1" applyFill="1" applyAlignment="1">
      <alignment horizontal="left" wrapText="1"/>
    </xf>
    <xf numFmtId="0" fontId="0" fillId="0" borderId="1" xfId="0" applyFill="1" applyBorder="1" applyAlignment="1">
      <alignment horizontal="center" wrapText="1"/>
    </xf>
    <xf numFmtId="0" fontId="0" fillId="0" borderId="3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top" wrapText="1"/>
    </xf>
    <xf numFmtId="0" fontId="0" fillId="5" borderId="28" xfId="0" applyFill="1" applyBorder="1" applyAlignment="1">
      <alignment horizontal="center"/>
    </xf>
    <xf numFmtId="0" fontId="0" fillId="5" borderId="29" xfId="0" applyFill="1" applyBorder="1" applyAlignment="1">
      <alignment horizontal="center"/>
    </xf>
    <xf numFmtId="0" fontId="0" fillId="5" borderId="16" xfId="0" applyFill="1" applyBorder="1" applyAlignment="1">
      <alignment horizontal="center"/>
    </xf>
  </cellXfs>
  <cellStyles count="58">
    <cellStyle name="bin" xfId="6"/>
    <cellStyle name="blue" xfId="7"/>
    <cellStyle name="cell" xfId="8"/>
    <cellStyle name="Col&amp;RowHeadings" xfId="9"/>
    <cellStyle name="ColCodes" xfId="10"/>
    <cellStyle name="ColTitles" xfId="11"/>
    <cellStyle name="ColTitles 2" xfId="12"/>
    <cellStyle name="ColTitles 3" xfId="13"/>
    <cellStyle name="column" xfId="14"/>
    <cellStyle name="Comma 2" xfId="15"/>
    <cellStyle name="Comma 2 2" xfId="16"/>
    <cellStyle name="Comma 3" xfId="17"/>
    <cellStyle name="DataEntryCells" xfId="18"/>
    <cellStyle name="ErrRpt_DataEntryCells" xfId="19"/>
    <cellStyle name="ErrRpt-DataEntryCells" xfId="20"/>
    <cellStyle name="ErrRpt-GreyBackground" xfId="21"/>
    <cellStyle name="formula" xfId="22"/>
    <cellStyle name="gap" xfId="23"/>
    <cellStyle name="GreyBackground" xfId="24"/>
    <cellStyle name="Hüperlink" xfId="25" builtinId="8"/>
    <cellStyle name="Hyperlink 2" xfId="26"/>
    <cellStyle name="ISC" xfId="27"/>
    <cellStyle name="isced" xfId="28"/>
    <cellStyle name="ISCED Titles" xfId="29"/>
    <cellStyle name="level1a" xfId="30"/>
    <cellStyle name="level2" xfId="31"/>
    <cellStyle name="level2a" xfId="32"/>
    <cellStyle name="level3" xfId="33"/>
    <cellStyle name="Migliaia (0)_conti99" xfId="34"/>
    <cellStyle name="Normaallaad" xfId="0" builtinId="0"/>
    <cellStyle name="Normal 14 10" xfId="1"/>
    <cellStyle name="Normal 2" xfId="3"/>
    <cellStyle name="Normal 2 2" xfId="4"/>
    <cellStyle name="Normal 2 2 2" xfId="36"/>
    <cellStyle name="Normal 2 3" xfId="37"/>
    <cellStyle name="Normal 2 4" xfId="35"/>
    <cellStyle name="Normal 2_AUG_TabChap2" xfId="38"/>
    <cellStyle name="Normal 3" xfId="39"/>
    <cellStyle name="Normal 3 2" xfId="40"/>
    <cellStyle name="Normal 4" xfId="41"/>
    <cellStyle name="Normal 41" xfId="2"/>
    <cellStyle name="Percent 2" xfId="42"/>
    <cellStyle name="Percent 2 2" xfId="43"/>
    <cellStyle name="Prozent_SubCatperStud" xfId="44"/>
    <cellStyle name="Protsent" xfId="5" builtinId="5"/>
    <cellStyle name="row" xfId="45"/>
    <cellStyle name="RowCodes" xfId="46"/>
    <cellStyle name="Row-Col Headings" xfId="47"/>
    <cellStyle name="RowTitles" xfId="48"/>
    <cellStyle name="RowTitles1-Detail" xfId="49"/>
    <cellStyle name="RowTitles-Col2" xfId="50"/>
    <cellStyle name="RowTitles-Detail" xfId="51"/>
    <cellStyle name="Standard_Info" xfId="52"/>
    <cellStyle name="Table No." xfId="53"/>
    <cellStyle name="Table Title" xfId="54"/>
    <cellStyle name="temp" xfId="55"/>
    <cellStyle name="title1" xfId="56"/>
    <cellStyle name="표준_T_A8(통계청_검증결과)" xfId="57"/>
  </cellStyles>
  <dxfs count="0"/>
  <tableStyles count="0" defaultTableStyle="TableStyleMedium2" defaultPivotStyle="PivotStyleLight16"/>
  <colors>
    <mruColors>
      <color rgb="FFCC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2</xdr:row>
      <xdr:rowOff>119063</xdr:rowOff>
    </xdr:from>
    <xdr:to>
      <xdr:col>10</xdr:col>
      <xdr:colOff>45424</xdr:colOff>
      <xdr:row>23</xdr:row>
      <xdr:rowOff>182563</xdr:rowOff>
    </xdr:to>
    <xdr:pic>
      <xdr:nvPicPr>
        <xdr:cNvPr id="34" name="Picture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500063"/>
          <a:ext cx="5966798" cy="40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107155</xdr:colOff>
      <xdr:row>2</xdr:row>
      <xdr:rowOff>142875</xdr:rowOff>
    </xdr:from>
    <xdr:to>
      <xdr:col>12</xdr:col>
      <xdr:colOff>393962</xdr:colOff>
      <xdr:row>23</xdr:row>
      <xdr:rowOff>160106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155" y="523875"/>
          <a:ext cx="7573432" cy="4029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314326</xdr:colOff>
      <xdr:row>3</xdr:row>
      <xdr:rowOff>0</xdr:rowOff>
    </xdr:from>
    <xdr:to>
      <xdr:col>16</xdr:col>
      <xdr:colOff>342824</xdr:colOff>
      <xdr:row>21</xdr:row>
      <xdr:rowOff>114300</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026" y="571500"/>
          <a:ext cx="7953298" cy="3733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23</xdr:row>
      <xdr:rowOff>0</xdr:rowOff>
    </xdr:from>
    <xdr:to>
      <xdr:col>20</xdr:col>
      <xdr:colOff>22225</xdr:colOff>
      <xdr:row>30</xdr:row>
      <xdr:rowOff>170392</xdr:rowOff>
    </xdr:to>
    <xdr:sp macro="" textlink="">
      <xdr:nvSpPr>
        <xdr:cNvPr id="4" name="TextBox 3"/>
        <xdr:cNvSpPr txBox="1"/>
      </xdr:nvSpPr>
      <xdr:spPr>
        <a:xfrm>
          <a:off x="8258175" y="5143500"/>
          <a:ext cx="7213600" cy="1503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a:t>Governments support public research by means of institutional and project-based funding. Institutional block grants provide stable long-run funding of research, while project-based funding can promote competition within the research system and target strategic areas. Project funding is defined as funding attributed on the basis of a project submission by a group or individuals for an R&amp;D activity that is limited in scope, budget and time. Institutional funding is defined as the general funding of institutions with no direct selection of R&amp;D projects or programmes (OECD, 2010c). The figure shows the balance between institutional funding and project funding for selected OECD countries. Data are based on an exploratory project carried out by NESTI on public R&amp;D funding (Van Steen, 2012).</a:t>
          </a:r>
          <a:endParaRPr lang="et-E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277811</xdr:colOff>
      <xdr:row>34</xdr:row>
      <xdr:rowOff>0</xdr:rowOff>
    </xdr:from>
    <xdr:to>
      <xdr:col>18</xdr:col>
      <xdr:colOff>56885</xdr:colOff>
      <xdr:row>39</xdr:row>
      <xdr:rowOff>178593</xdr:rowOff>
    </xdr:to>
    <xdr:sp macro="" textlink="">
      <xdr:nvSpPr>
        <xdr:cNvPr id="4" name="TextBox 3"/>
        <xdr:cNvSpPr txBox="1"/>
      </xdr:nvSpPr>
      <xdr:spPr>
        <a:xfrm>
          <a:off x="4722811" y="7239000"/>
          <a:ext cx="8351574" cy="1131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i="0" u="none" strike="noStrike">
              <a:solidFill>
                <a:schemeClr val="dk1"/>
              </a:solidFill>
              <a:effectLst/>
              <a:latin typeface="+mn-lt"/>
              <a:ea typeface="+mn-ea"/>
              <a:cs typeface="+mn-cs"/>
            </a:rPr>
            <a:t>FIGURE</a:t>
          </a:r>
          <a:r>
            <a:rPr lang="et-EE"/>
            <a:t> </a:t>
          </a:r>
          <a:r>
            <a:rPr lang="et-EE" sz="1100" b="0" i="0" u="none" strike="noStrike">
              <a:solidFill>
                <a:schemeClr val="dk1"/>
              </a:solidFill>
              <a:effectLst/>
              <a:latin typeface="+mn-lt"/>
              <a:ea typeface="+mn-ea"/>
              <a:cs typeface="+mn-cs"/>
            </a:rPr>
            <a:t>2.4.1</a:t>
          </a:r>
          <a:r>
            <a:rPr lang="et-EE"/>
            <a:t> </a:t>
          </a:r>
        </a:p>
        <a:p>
          <a:r>
            <a:rPr lang="et-EE" sz="1100" b="0" i="0" u="none" strike="noStrike">
              <a:solidFill>
                <a:schemeClr val="dk1"/>
              </a:solidFill>
              <a:effectLst/>
              <a:latin typeface="+mn-lt"/>
              <a:ea typeface="+mn-ea"/>
              <a:cs typeface="+mn-cs"/>
            </a:rPr>
            <a:t>TITLE</a:t>
          </a:r>
          <a:r>
            <a:rPr lang="et-EE"/>
            <a:t> </a:t>
          </a:r>
          <a:r>
            <a:rPr lang="et-EE" sz="1100" b="0" i="0" u="none" strike="noStrike">
              <a:solidFill>
                <a:schemeClr val="dk1"/>
              </a:solidFill>
              <a:effectLst/>
              <a:latin typeface="+mn-lt"/>
              <a:ea typeface="+mn-ea"/>
              <a:cs typeface="+mn-cs"/>
            </a:rPr>
            <a:t>Doctorate holders in the working age population, 2012</a:t>
          </a:r>
          <a:r>
            <a:rPr lang="et-EE"/>
            <a:t> </a:t>
          </a:r>
        </a:p>
        <a:p>
          <a:r>
            <a:rPr lang="et-EE" sz="1100" b="0" i="0" u="none" strike="noStrike">
              <a:solidFill>
                <a:schemeClr val="dk1"/>
              </a:solidFill>
              <a:effectLst/>
              <a:latin typeface="+mn-lt"/>
              <a:ea typeface="+mn-ea"/>
              <a:cs typeface="+mn-cs"/>
            </a:rPr>
            <a:t>SUBTITLE</a:t>
          </a:r>
          <a:r>
            <a:rPr lang="et-EE"/>
            <a:t> </a:t>
          </a:r>
          <a:r>
            <a:rPr lang="et-EE" sz="1100" b="0" i="0" u="none" strike="noStrike">
              <a:solidFill>
                <a:schemeClr val="dk1"/>
              </a:solidFill>
              <a:effectLst/>
              <a:latin typeface="+mn-lt"/>
              <a:ea typeface="+mn-ea"/>
              <a:cs typeface="+mn-cs"/>
            </a:rPr>
            <a:t>Per thousand population aged 25-64</a:t>
          </a:r>
          <a:r>
            <a:rPr lang="et-EE"/>
            <a:t> </a:t>
          </a:r>
        </a:p>
        <a:p>
          <a:r>
            <a:rPr lang="et-EE" sz="1100" b="0" i="0" u="none" strike="noStrike">
              <a:solidFill>
                <a:schemeClr val="dk1"/>
              </a:solidFill>
              <a:effectLst/>
              <a:latin typeface="+mn-lt"/>
              <a:ea typeface="+mn-ea"/>
              <a:cs typeface="+mn-cs"/>
            </a:rPr>
            <a:t>SOURCE</a:t>
          </a:r>
          <a:r>
            <a:rPr lang="et-EE"/>
            <a:t> </a:t>
          </a:r>
          <a:r>
            <a:rPr lang="et-EE" sz="1100" b="0" i="0" u="none" strike="noStrike">
              <a:solidFill>
                <a:schemeClr val="dk1"/>
              </a:solidFill>
              <a:effectLst/>
              <a:latin typeface="+mn-lt"/>
              <a:ea typeface="+mn-ea"/>
              <a:cs typeface="+mn-cs"/>
            </a:rPr>
            <a:t>OECD calculations based on OECD data collection on Careers of Doctorate Holders 2014, www.oecd.org.sti/cdh; and other international sources, June 2015. </a:t>
          </a:r>
          <a:r>
            <a:rPr lang="et-EE"/>
            <a:t> </a:t>
          </a:r>
          <a:endParaRPr lang="et-EE"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12</xdr:col>
      <xdr:colOff>76200</xdr:colOff>
      <xdr:row>12</xdr:row>
      <xdr:rowOff>28575</xdr:rowOff>
    </xdr:from>
    <xdr:ext cx="184731" cy="264560"/>
    <xdr:sp macro="" textlink="">
      <xdr:nvSpPr>
        <xdr:cNvPr id="3" name="TextBox 2"/>
        <xdr:cNvSpPr txBox="1"/>
      </xdr:nvSpPr>
      <xdr:spPr>
        <a:xfrm>
          <a:off x="7915275"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t-E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238124</xdr:colOff>
      <xdr:row>37</xdr:row>
      <xdr:rowOff>178593</xdr:rowOff>
    </xdr:from>
    <xdr:ext cx="6203157" cy="1297919"/>
    <xdr:sp macro="" textlink="">
      <xdr:nvSpPr>
        <xdr:cNvPr id="5" name="TextBox 4"/>
        <xdr:cNvSpPr txBox="1"/>
      </xdr:nvSpPr>
      <xdr:spPr>
        <a:xfrm>
          <a:off x="10972799" y="8760618"/>
          <a:ext cx="6203157" cy="1297919"/>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productivity = gdp per hour worked</a:t>
          </a:r>
          <a:endParaRPr lang="et-EE">
            <a:effectLst/>
          </a:endParaRPr>
        </a:p>
        <a:p>
          <a:r>
            <a:rPr lang="en-US" sz="1100">
              <a:solidFill>
                <a:schemeClr val="tx1"/>
              </a:solidFill>
              <a:effectLst/>
              <a:latin typeface="+mn-lt"/>
              <a:ea typeface="+mn-ea"/>
              <a:cs typeface="+mn-cs"/>
            </a:rPr>
            <a:t>Def: http://www.keepeek.com/Digital-Asset-Management/oecd/industry-and-services/oecd-compendium-of-productivity-indicators-2015/labour-productivity_pdtvy-2015-7-en#page1 </a:t>
          </a:r>
          <a:endParaRPr lang="et-EE">
            <a:effectLst/>
          </a:endParaRPr>
        </a:p>
        <a:p>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Source</a:t>
          </a:r>
          <a:r>
            <a:rPr lang="en-US" sz="1100">
              <a:solidFill>
                <a:schemeClr val="tx1"/>
              </a:solidFill>
              <a:effectLst/>
              <a:latin typeface="+mn-lt"/>
              <a:ea typeface="+mn-ea"/>
              <a:cs typeface="+mn-cs"/>
            </a:rPr>
            <a:t>: </a:t>
          </a:r>
          <a:r>
            <a:rPr lang="et-EE" sz="1100">
              <a:solidFill>
                <a:schemeClr val="tx1"/>
              </a:solidFill>
              <a:effectLst/>
              <a:latin typeface="+mn-lt"/>
              <a:ea typeface="+mn-ea"/>
              <a:cs typeface="+mn-cs"/>
            </a:rPr>
            <a:t>http://stats.oecd.org/Index.aspx?DataSetCode=PDB_LV#</a:t>
          </a:r>
          <a:r>
            <a:rPr lang="en-US" sz="1100">
              <a:solidFill>
                <a:schemeClr val="tx1"/>
              </a:solidFill>
              <a:effectLst/>
              <a:latin typeface="+mn-lt"/>
              <a:ea typeface="+mn-ea"/>
              <a:cs typeface="+mn-cs"/>
            </a:rPr>
            <a:t> </a:t>
          </a:r>
          <a:endParaRPr lang="et-EE">
            <a:effectLst/>
          </a:endParaRPr>
        </a:p>
        <a:p>
          <a:r>
            <a:rPr lang="en-US" sz="1100">
              <a:solidFill>
                <a:schemeClr val="tx1"/>
              </a:solidFill>
              <a:effectLst/>
              <a:latin typeface="+mn-lt"/>
              <a:ea typeface="+mn-ea"/>
              <a:cs typeface="+mn-cs"/>
            </a:rPr>
            <a:t>Seisuga:</a:t>
          </a:r>
          <a:r>
            <a:rPr lang="en-US" sz="1100" baseline="0">
              <a:solidFill>
                <a:schemeClr val="tx1"/>
              </a:solidFill>
              <a:effectLst/>
              <a:latin typeface="+mn-lt"/>
              <a:ea typeface="+mn-ea"/>
              <a:cs typeface="+mn-cs"/>
            </a:rPr>
            <a:t> 21.04.2016</a:t>
          </a:r>
          <a:endParaRPr lang="et-EE">
            <a:effectLst/>
          </a:endParaRPr>
        </a:p>
        <a:p>
          <a:endParaRPr lang="et-E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119742</xdr:rowOff>
    </xdr:from>
    <xdr:to>
      <xdr:col>20</xdr:col>
      <xdr:colOff>0</xdr:colOff>
      <xdr:row>17</xdr:row>
      <xdr:rowOff>133350</xdr:rowOff>
    </xdr:to>
    <xdr:sp macro="" textlink="">
      <xdr:nvSpPr>
        <xdr:cNvPr id="3" name="TextBox 2"/>
        <xdr:cNvSpPr txBox="1"/>
      </xdr:nvSpPr>
      <xdr:spPr>
        <a:xfrm>
          <a:off x="0" y="2596242"/>
          <a:ext cx="11153775" cy="775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Fields</a:t>
          </a:r>
          <a:r>
            <a:rPr lang="et-EE" sz="1100" baseline="0"/>
            <a:t> of activity have been consolidated by U. Varblane according to his expert opinion and do not directly respond to those found in Statistics Estonia EMTAK classification system. </a:t>
          </a:r>
          <a:endParaRPr lang="et-EE" sz="1100"/>
        </a:p>
        <a:p>
          <a:endParaRPr lang="et-EE" sz="1100"/>
        </a:p>
        <a:p>
          <a:r>
            <a:rPr lang="et-EE" sz="1100" i="0"/>
            <a:t>The initial data could be found below.</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600075</xdr:colOff>
      <xdr:row>3</xdr:row>
      <xdr:rowOff>180975</xdr:rowOff>
    </xdr:from>
    <xdr:to>
      <xdr:col>12</xdr:col>
      <xdr:colOff>448675</xdr:colOff>
      <xdr:row>29</xdr:row>
      <xdr:rowOff>29245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52475"/>
          <a:ext cx="7163800" cy="4801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ec.europa.eu/eurostat/tgm/table.do?tab=table&amp;init=1&amp;plugin=1&amp;language=en&amp;pcode=tec00114" TargetMode="External"/></Relationships>
</file>

<file path=xl/worksheets/_rels/sheet3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tabSelected="1" zoomScaleNormal="100" workbookViewId="0">
      <selection activeCell="P19" sqref="P19"/>
    </sheetView>
  </sheetViews>
  <sheetFormatPr defaultRowHeight="15" x14ac:dyDescent="0.25"/>
  <sheetData>
    <row r="1" spans="1:6" s="96" customFormat="1" x14ac:dyDescent="0.25">
      <c r="A1" s="8" t="s">
        <v>496</v>
      </c>
    </row>
    <row r="2" spans="1:6" s="96" customFormat="1" x14ac:dyDescent="0.25">
      <c r="A2" s="8" t="s">
        <v>241</v>
      </c>
      <c r="F2" s="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G11" sqref="G11"/>
    </sheetView>
  </sheetViews>
  <sheetFormatPr defaultRowHeight="15" x14ac:dyDescent="0.25"/>
  <cols>
    <col min="2" max="2" width="14.28515625" customWidth="1"/>
    <col min="3" max="3" width="12.42578125" customWidth="1"/>
    <col min="4" max="5" width="10.85546875" customWidth="1"/>
  </cols>
  <sheetData>
    <row r="1" spans="1:6" s="96" customFormat="1" x14ac:dyDescent="0.25">
      <c r="A1" s="8" t="s">
        <v>477</v>
      </c>
    </row>
    <row r="2" spans="1:6" s="96" customFormat="1" x14ac:dyDescent="0.25">
      <c r="A2" s="8" t="s">
        <v>241</v>
      </c>
    </row>
    <row r="3" spans="1:6" s="96" customFormat="1" x14ac:dyDescent="0.25">
      <c r="A3" s="8"/>
    </row>
    <row r="4" spans="1:6" s="96" customFormat="1" x14ac:dyDescent="0.25">
      <c r="A4" s="168" t="s">
        <v>523</v>
      </c>
    </row>
    <row r="5" spans="1:6" ht="15.75" thickBot="1" x14ac:dyDescent="0.3"/>
    <row r="6" spans="1:6" x14ac:dyDescent="0.25">
      <c r="A6" s="259"/>
      <c r="B6" s="261" t="s">
        <v>423</v>
      </c>
      <c r="C6" s="262"/>
      <c r="D6" s="262"/>
      <c r="E6" s="262"/>
      <c r="F6" s="263"/>
    </row>
    <row r="7" spans="1:6" ht="59.25" customHeight="1" x14ac:dyDescent="0.25">
      <c r="A7" s="260"/>
      <c r="B7" s="21" t="s">
        <v>280</v>
      </c>
      <c r="C7" s="2" t="s">
        <v>282</v>
      </c>
      <c r="D7" s="2" t="s">
        <v>210</v>
      </c>
      <c r="E7" s="2" t="s">
        <v>281</v>
      </c>
      <c r="F7" s="22" t="s">
        <v>211</v>
      </c>
    </row>
    <row r="8" spans="1:6" x14ac:dyDescent="0.25">
      <c r="A8" s="23" t="s">
        <v>458</v>
      </c>
      <c r="B8" s="24">
        <v>0.5</v>
      </c>
      <c r="C8" s="25">
        <v>0.4</v>
      </c>
      <c r="D8" s="25">
        <v>0.77777777777777779</v>
      </c>
      <c r="E8" s="25">
        <v>0.26666666666666666</v>
      </c>
      <c r="F8" s="26">
        <v>0.41333333333333333</v>
      </c>
    </row>
    <row r="9" spans="1:6" x14ac:dyDescent="0.25">
      <c r="A9" s="27" t="s">
        <v>459</v>
      </c>
      <c r="B9" s="24">
        <v>0.68571428571428572</v>
      </c>
      <c r="C9" s="25">
        <v>0.59090909090909094</v>
      </c>
      <c r="D9" s="25">
        <v>0.6428571428571429</v>
      </c>
      <c r="E9" s="25">
        <v>0.48484848484848486</v>
      </c>
      <c r="F9" s="26">
        <v>0.59523809523809523</v>
      </c>
    </row>
    <row r="10" spans="1:6" x14ac:dyDescent="0.25">
      <c r="A10" s="27" t="s">
        <v>460</v>
      </c>
      <c r="B10" s="24">
        <v>0.5</v>
      </c>
      <c r="C10" s="25">
        <v>0.39393939393939392</v>
      </c>
      <c r="D10" s="25">
        <v>0.5</v>
      </c>
      <c r="E10" s="25">
        <v>0.30434782608695654</v>
      </c>
      <c r="F10" s="26">
        <v>0.40476190476190477</v>
      </c>
    </row>
    <row r="11" spans="1:6" x14ac:dyDescent="0.25">
      <c r="A11" s="27" t="s">
        <v>461</v>
      </c>
      <c r="B11" s="24">
        <v>0.23076923076923078</v>
      </c>
      <c r="C11" s="25">
        <v>0.22222222222222221</v>
      </c>
      <c r="D11" s="25">
        <v>0.26666666666666666</v>
      </c>
      <c r="E11" s="25">
        <v>0.18309859154929578</v>
      </c>
      <c r="F11" s="26">
        <v>0.21649484536082475</v>
      </c>
    </row>
    <row r="12" spans="1:6" x14ac:dyDescent="0.25">
      <c r="A12" s="27" t="s">
        <v>462</v>
      </c>
      <c r="B12" s="24">
        <v>9.7560975609756101E-2</v>
      </c>
      <c r="C12" s="25">
        <v>0.13978494623655913</v>
      </c>
      <c r="D12" s="25">
        <v>0.21739130434782608</v>
      </c>
      <c r="E12" s="25">
        <v>0.1111111111111111</v>
      </c>
      <c r="F12" s="26">
        <v>0.13100436681222707</v>
      </c>
    </row>
    <row r="13" spans="1:6" x14ac:dyDescent="0.25">
      <c r="A13" s="27" t="s">
        <v>463</v>
      </c>
      <c r="B13" s="24">
        <v>0.28000000000000003</v>
      </c>
      <c r="C13" s="25">
        <v>0.21212121212121213</v>
      </c>
      <c r="D13" s="25">
        <v>0.35294117647058826</v>
      </c>
      <c r="E13" s="25">
        <v>0.18840579710144928</v>
      </c>
      <c r="F13" s="26">
        <v>0.22978723404255319</v>
      </c>
    </row>
    <row r="14" spans="1:6" ht="15.75" thickBot="1" x14ac:dyDescent="0.3">
      <c r="A14" s="28" t="s">
        <v>464</v>
      </c>
      <c r="B14" s="29">
        <v>0.2711864406779661</v>
      </c>
      <c r="C14" s="30">
        <v>0.16822429906542055</v>
      </c>
      <c r="D14" s="30">
        <v>0.27272727272727271</v>
      </c>
      <c r="E14" s="30">
        <v>0.13095238095238096</v>
      </c>
      <c r="F14" s="31">
        <v>0.19014084507042253</v>
      </c>
    </row>
    <row r="17" spans="1:1" x14ac:dyDescent="0.25">
      <c r="A17" s="96"/>
    </row>
  </sheetData>
  <mergeCells count="2">
    <mergeCell ref="A6:A7"/>
    <mergeCell ref="B6:F6"/>
  </mergeCells>
  <conditionalFormatting sqref="B8:F14">
    <cfRule type="colorScale" priority="1">
      <colorScale>
        <cfvo type="min"/>
        <cfvo type="max"/>
        <color rgb="FFFCFCFF"/>
        <color rgb="FF63BE7B"/>
      </colorScale>
    </cfRule>
    <cfRule type="colorScale" priority="2">
      <colorScale>
        <cfvo type="min"/>
        <cfvo type="percentile" val="50"/>
        <cfvo type="max"/>
        <color rgb="FFF8696B"/>
        <color rgb="FFFCFCFF"/>
        <color rgb="FF5A8AC6"/>
      </colorScale>
    </cfRule>
  </conditionalFormatting>
  <conditionalFormatting sqref="B8:F14">
    <cfRule type="colorScale" priority="3">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selection activeCell="F15" sqref="F15"/>
    </sheetView>
  </sheetViews>
  <sheetFormatPr defaultRowHeight="15" x14ac:dyDescent="0.25"/>
  <cols>
    <col min="2" max="2" width="39.7109375" customWidth="1"/>
    <col min="3" max="3" width="7.42578125" customWidth="1"/>
    <col min="4" max="4" width="41.85546875" customWidth="1"/>
    <col min="5" max="5" width="7.7109375" customWidth="1"/>
    <col min="6" max="6" width="43.7109375" customWidth="1"/>
  </cols>
  <sheetData>
    <row r="1" spans="1:5" s="96" customFormat="1" x14ac:dyDescent="0.25">
      <c r="A1" s="8" t="s">
        <v>491</v>
      </c>
    </row>
    <row r="2" spans="1:5" s="96" customFormat="1" x14ac:dyDescent="0.25">
      <c r="A2" s="8" t="s">
        <v>295</v>
      </c>
    </row>
    <row r="3" spans="1:5" s="96" customFormat="1" x14ac:dyDescent="0.25"/>
    <row r="4" spans="1:5" ht="60.75" customHeight="1" x14ac:dyDescent="0.25">
      <c r="B4" s="169" t="s">
        <v>435</v>
      </c>
      <c r="C4" s="170" t="s">
        <v>426</v>
      </c>
      <c r="D4" s="171" t="s">
        <v>436</v>
      </c>
      <c r="E4" s="170" t="s">
        <v>426</v>
      </c>
    </row>
    <row r="5" spans="1:5" ht="32.25" customHeight="1" x14ac:dyDescent="0.25">
      <c r="B5" s="172" t="s">
        <v>427</v>
      </c>
      <c r="C5" s="173">
        <v>3.0545529500000002</v>
      </c>
      <c r="D5" s="172" t="s">
        <v>431</v>
      </c>
      <c r="E5" s="173">
        <v>4.4365852699999992</v>
      </c>
    </row>
    <row r="6" spans="1:5" ht="18" customHeight="1" x14ac:dyDescent="0.25">
      <c r="B6" s="172" t="s">
        <v>286</v>
      </c>
      <c r="C6" s="173">
        <v>2.9010998399999997</v>
      </c>
      <c r="D6" s="174" t="s">
        <v>433</v>
      </c>
      <c r="E6" s="173">
        <v>4.0147115800000002</v>
      </c>
    </row>
    <row r="7" spans="1:5" ht="30.75" customHeight="1" x14ac:dyDescent="0.25">
      <c r="B7" s="172" t="s">
        <v>287</v>
      </c>
      <c r="C7" s="173">
        <v>2.8700865800000002</v>
      </c>
      <c r="D7" s="172" t="s">
        <v>290</v>
      </c>
      <c r="E7" s="173">
        <v>3.8506663199999998</v>
      </c>
    </row>
    <row r="8" spans="1:5" ht="30" customHeight="1" x14ac:dyDescent="0.25">
      <c r="B8" s="172" t="s">
        <v>60</v>
      </c>
      <c r="C8" s="173">
        <v>1.47358316</v>
      </c>
      <c r="D8" s="172" t="s">
        <v>291</v>
      </c>
      <c r="E8" s="173">
        <v>4.7383063200000004</v>
      </c>
    </row>
    <row r="9" spans="1:5" ht="33" customHeight="1" x14ac:dyDescent="0.25">
      <c r="B9" s="172" t="s">
        <v>289</v>
      </c>
      <c r="C9" s="173">
        <v>2.7299274700000002</v>
      </c>
      <c r="D9" s="172" t="s">
        <v>292</v>
      </c>
      <c r="E9" s="173">
        <v>5.0721442199999993</v>
      </c>
    </row>
    <row r="10" spans="1:5" ht="20.25" customHeight="1" x14ac:dyDescent="0.25">
      <c r="B10" s="172" t="s">
        <v>428</v>
      </c>
      <c r="C10" s="173">
        <v>4.3402400599999993</v>
      </c>
      <c r="D10" s="172" t="s">
        <v>293</v>
      </c>
      <c r="E10" s="173">
        <v>4.8110484299999996</v>
      </c>
    </row>
    <row r="11" spans="1:5" ht="16.5" customHeight="1" x14ac:dyDescent="0.25">
      <c r="B11" s="172" t="s">
        <v>283</v>
      </c>
      <c r="C11" s="173">
        <v>4.8448864299999999</v>
      </c>
      <c r="D11" s="172" t="s">
        <v>432</v>
      </c>
      <c r="E11" s="173">
        <v>4.8194379000000005</v>
      </c>
    </row>
    <row r="12" spans="1:5" ht="41.25" customHeight="1" x14ac:dyDescent="0.25">
      <c r="B12" s="172" t="s">
        <v>288</v>
      </c>
      <c r="C12" s="173">
        <v>4.9662546500000007</v>
      </c>
      <c r="D12" s="172" t="s">
        <v>294</v>
      </c>
      <c r="E12" s="173">
        <v>4.3613421100000007</v>
      </c>
    </row>
    <row r="13" spans="1:5" ht="31.5" customHeight="1" x14ac:dyDescent="0.25">
      <c r="B13" s="172" t="s">
        <v>429</v>
      </c>
      <c r="C13" s="173">
        <v>4.2443725800000003</v>
      </c>
      <c r="D13" s="174" t="s">
        <v>434</v>
      </c>
      <c r="E13" s="173">
        <v>5.07222843</v>
      </c>
    </row>
    <row r="14" spans="1:5" ht="15.75" customHeight="1" x14ac:dyDescent="0.25">
      <c r="B14" s="172" t="s">
        <v>284</v>
      </c>
      <c r="C14" s="173">
        <v>5.59712458</v>
      </c>
      <c r="D14" s="172"/>
      <c r="E14" s="175"/>
    </row>
    <row r="15" spans="1:5" ht="15.75" customHeight="1" x14ac:dyDescent="0.25">
      <c r="B15" s="172" t="s">
        <v>430</v>
      </c>
      <c r="C15" s="173">
        <v>4.8019378000000001</v>
      </c>
      <c r="D15" s="172"/>
      <c r="E15" s="175"/>
    </row>
    <row r="16" spans="1:5" ht="34.5" customHeight="1" x14ac:dyDescent="0.25">
      <c r="B16" s="172" t="s">
        <v>285</v>
      </c>
      <c r="C16" s="173">
        <v>4.7158904000000001</v>
      </c>
      <c r="D16" s="172"/>
      <c r="E16" s="175"/>
    </row>
    <row r="17" spans="2:5" ht="15.75" customHeight="1" x14ac:dyDescent="0.25">
      <c r="B17" s="176"/>
      <c r="C17" s="177">
        <f>SUM(C5:C16)</f>
        <v>46.539956499999995</v>
      </c>
      <c r="D17" s="176"/>
      <c r="E17" s="177">
        <f>SUM(E5:E16)</f>
        <v>41.17647058</v>
      </c>
    </row>
    <row r="18" spans="2:5" ht="15.75" customHeight="1" x14ac:dyDescent="0.25"/>
    <row r="19" spans="2:5" ht="40.5" customHeight="1" x14ac:dyDescent="0.25"/>
    <row r="20" spans="2:5" ht="15.75" customHeight="1" x14ac:dyDescent="0.25"/>
    <row r="21" spans="2:5" ht="15.75" customHeight="1" x14ac:dyDescent="0.25"/>
    <row r="22" spans="2:5" ht="15.75" customHeight="1" x14ac:dyDescent="0.25"/>
    <row r="23" spans="2:5" ht="15.75" customHeight="1" x14ac:dyDescent="0.25"/>
    <row r="24" spans="2:5" ht="15.75" customHeight="1" x14ac:dyDescent="0.25"/>
    <row r="25" spans="2:5" ht="15.75" customHeight="1" x14ac:dyDescent="0.25"/>
    <row r="26" spans="2:5" ht="15.75" customHeight="1" x14ac:dyDescent="0.25"/>
    <row r="27" spans="2:5" ht="15.75" customHeight="1" x14ac:dyDescent="0.25"/>
    <row r="28" spans="2:5" ht="15.75" customHeight="1" x14ac:dyDescent="0.25"/>
    <row r="29" spans="2:5" ht="15.75" customHeight="1" x14ac:dyDescent="0.25"/>
    <row r="30" spans="2:5" ht="15.75" customHeight="1" x14ac:dyDescent="0.25"/>
    <row r="31" spans="2:5" ht="15.75" customHeight="1" x14ac:dyDescent="0.25"/>
    <row r="32" spans="2:5" ht="15.75" customHeight="1" x14ac:dyDescent="0.25"/>
    <row r="33" ht="15.75" customHeight="1" x14ac:dyDescent="0.25"/>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selection activeCell="O3" sqref="O3"/>
    </sheetView>
  </sheetViews>
  <sheetFormatPr defaultRowHeight="15" x14ac:dyDescent="0.25"/>
  <cols>
    <col min="1" max="1" width="11.42578125" customWidth="1"/>
    <col min="3" max="3" width="14.140625" customWidth="1"/>
    <col min="4" max="4" width="14.85546875" customWidth="1"/>
    <col min="6" max="6" width="12.7109375" customWidth="1"/>
    <col min="12" max="12" width="6.7109375" customWidth="1"/>
    <col min="13" max="13" width="21.7109375" customWidth="1"/>
    <col min="14" max="14" width="15.28515625" customWidth="1"/>
    <col min="15" max="15" width="19.140625" customWidth="1"/>
    <col min="16" max="16" width="6.140625" customWidth="1"/>
    <col min="17" max="17" width="18.5703125" customWidth="1"/>
    <col min="18" max="18" width="8.7109375" customWidth="1"/>
    <col min="21" max="21" width="17.140625" customWidth="1"/>
    <col min="23" max="23" width="13.5703125" customWidth="1"/>
  </cols>
  <sheetData>
    <row r="1" spans="1:19" s="96" customFormat="1" ht="15" customHeight="1" x14ac:dyDescent="0.25">
      <c r="A1" s="8" t="s">
        <v>455</v>
      </c>
    </row>
    <row r="2" spans="1:19" s="96" customFormat="1" x14ac:dyDescent="0.25">
      <c r="A2" s="8" t="s">
        <v>582</v>
      </c>
    </row>
    <row r="3" spans="1:19" s="96" customFormat="1" x14ac:dyDescent="0.25"/>
    <row r="4" spans="1:19" x14ac:dyDescent="0.25">
      <c r="A4" s="8" t="s">
        <v>524</v>
      </c>
      <c r="B4" s="8"/>
      <c r="C4" s="8"/>
      <c r="D4" s="8"/>
      <c r="E4" s="8"/>
      <c r="F4" s="8"/>
    </row>
    <row r="5" spans="1:19" s="96" customFormat="1" x14ac:dyDescent="0.25">
      <c r="A5" s="8" t="s">
        <v>201</v>
      </c>
      <c r="B5" s="8"/>
      <c r="C5" s="8"/>
      <c r="D5" s="8"/>
      <c r="E5" s="8"/>
      <c r="F5" s="8"/>
      <c r="M5" s="8" t="s">
        <v>525</v>
      </c>
      <c r="N5" s="8"/>
      <c r="O5" s="8"/>
    </row>
    <row r="6" spans="1:19" ht="75" x14ac:dyDescent="0.25">
      <c r="A6" s="1" t="s">
        <v>202</v>
      </c>
      <c r="B6" s="264" t="s">
        <v>203</v>
      </c>
      <c r="C6" s="264"/>
      <c r="D6" s="264"/>
      <c r="E6" s="264"/>
      <c r="F6" s="264"/>
      <c r="G6" s="264" t="s">
        <v>204</v>
      </c>
      <c r="H6" s="264"/>
      <c r="I6" s="264"/>
      <c r="J6" s="264"/>
      <c r="K6" s="264"/>
      <c r="M6" s="1"/>
      <c r="N6" s="2" t="s">
        <v>203</v>
      </c>
      <c r="O6" s="2" t="s">
        <v>204</v>
      </c>
      <c r="Q6" s="1" t="s">
        <v>81</v>
      </c>
      <c r="R6" s="1"/>
      <c r="S6" s="1"/>
    </row>
    <row r="7" spans="1:19" x14ac:dyDescent="0.25">
      <c r="A7" s="1" t="s">
        <v>74</v>
      </c>
      <c r="B7" s="1" t="s">
        <v>41</v>
      </c>
      <c r="C7" s="1" t="s">
        <v>42</v>
      </c>
      <c r="D7" s="1" t="s">
        <v>43</v>
      </c>
      <c r="E7" s="1" t="s">
        <v>44</v>
      </c>
      <c r="F7" s="1" t="s">
        <v>45</v>
      </c>
      <c r="G7" s="1" t="s">
        <v>41</v>
      </c>
      <c r="H7" s="1" t="s">
        <v>42</v>
      </c>
      <c r="I7" s="1" t="s">
        <v>43</v>
      </c>
      <c r="J7" s="1" t="s">
        <v>44</v>
      </c>
      <c r="K7" s="1" t="s">
        <v>45</v>
      </c>
      <c r="M7" s="1" t="s">
        <v>102</v>
      </c>
      <c r="N7" s="35">
        <v>25</v>
      </c>
      <c r="O7" s="35">
        <f t="shared" ref="O7:O22" si="0">100-N7</f>
        <v>75</v>
      </c>
      <c r="Q7" s="1" t="s">
        <v>264</v>
      </c>
      <c r="R7" s="18">
        <f>S7/$S$9</f>
        <v>0.73166023166023164</v>
      </c>
      <c r="S7" s="1">
        <v>37.9</v>
      </c>
    </row>
    <row r="8" spans="1:19" x14ac:dyDescent="0.25">
      <c r="A8" s="1" t="s">
        <v>128</v>
      </c>
      <c r="B8" s="1" t="s">
        <v>75</v>
      </c>
      <c r="C8" s="1" t="s">
        <v>75</v>
      </c>
      <c r="D8" s="1" t="s">
        <v>75</v>
      </c>
      <c r="E8" s="1" t="s">
        <v>75</v>
      </c>
      <c r="F8" s="1" t="s">
        <v>75</v>
      </c>
      <c r="G8" s="1" t="s">
        <v>75</v>
      </c>
      <c r="H8" s="1" t="s">
        <v>75</v>
      </c>
      <c r="I8" s="1" t="s">
        <v>75</v>
      </c>
      <c r="J8" s="1" t="s">
        <v>75</v>
      </c>
      <c r="K8" s="1" t="s">
        <v>75</v>
      </c>
      <c r="M8" s="1" t="s">
        <v>12</v>
      </c>
      <c r="N8" s="35">
        <v>25.5</v>
      </c>
      <c r="O8" s="35">
        <f t="shared" si="0"/>
        <v>74.5</v>
      </c>
      <c r="P8" s="96"/>
      <c r="Q8" s="1" t="s">
        <v>450</v>
      </c>
      <c r="R8" s="18">
        <f>S8/$S$9</f>
        <v>0.26833976833976836</v>
      </c>
      <c r="S8" s="1">
        <v>13.9</v>
      </c>
    </row>
    <row r="9" spans="1:19" x14ac:dyDescent="0.25">
      <c r="A9" s="1" t="s">
        <v>129</v>
      </c>
      <c r="B9" s="1">
        <v>53.9</v>
      </c>
      <c r="C9" s="1">
        <v>58.1</v>
      </c>
      <c r="D9" s="1" t="s">
        <v>46</v>
      </c>
      <c r="E9" s="1" t="s">
        <v>46</v>
      </c>
      <c r="F9" s="1" t="s">
        <v>46</v>
      </c>
      <c r="G9" s="1">
        <v>46.1</v>
      </c>
      <c r="H9" s="1">
        <v>41.9</v>
      </c>
      <c r="I9" s="1" t="s">
        <v>46</v>
      </c>
      <c r="J9" s="1" t="s">
        <v>46</v>
      </c>
      <c r="K9" s="1" t="s">
        <v>46</v>
      </c>
      <c r="M9" s="1" t="s">
        <v>93</v>
      </c>
      <c r="N9" s="35">
        <v>28.8</v>
      </c>
      <c r="O9" s="35">
        <f t="shared" si="0"/>
        <v>71.2</v>
      </c>
      <c r="P9" s="96"/>
      <c r="Q9" s="1"/>
      <c r="R9" s="1"/>
      <c r="S9" s="1">
        <f>SUM(S7:S8)</f>
        <v>51.8</v>
      </c>
    </row>
    <row r="10" spans="1:19" x14ac:dyDescent="0.25">
      <c r="A10" s="1" t="s">
        <v>12</v>
      </c>
      <c r="B10" s="1">
        <v>24.3</v>
      </c>
      <c r="C10" s="1">
        <v>25.5</v>
      </c>
      <c r="D10" s="1" t="s">
        <v>46</v>
      </c>
      <c r="E10" s="1" t="s">
        <v>46</v>
      </c>
      <c r="F10" s="1" t="s">
        <v>46</v>
      </c>
      <c r="G10" s="1">
        <v>75.7</v>
      </c>
      <c r="H10" s="1">
        <v>74.5</v>
      </c>
      <c r="I10" s="1" t="s">
        <v>46</v>
      </c>
      <c r="J10" s="1" t="s">
        <v>46</v>
      </c>
      <c r="K10" s="1" t="s">
        <v>46</v>
      </c>
      <c r="M10" s="1" t="s">
        <v>80</v>
      </c>
      <c r="N10" s="35">
        <v>35.299999999999997</v>
      </c>
      <c r="O10" s="35">
        <f t="shared" si="0"/>
        <v>64.7</v>
      </c>
      <c r="P10" s="96"/>
      <c r="Q10" s="95" t="s">
        <v>296</v>
      </c>
    </row>
    <row r="11" spans="1:19" x14ac:dyDescent="0.25">
      <c r="A11" s="1" t="s">
        <v>76</v>
      </c>
      <c r="B11" s="1">
        <v>54.3</v>
      </c>
      <c r="C11" s="1" t="s">
        <v>46</v>
      </c>
      <c r="D11" s="1" t="s">
        <v>46</v>
      </c>
      <c r="E11" s="1" t="s">
        <v>46</v>
      </c>
      <c r="F11" s="1" t="s">
        <v>46</v>
      </c>
      <c r="G11" s="1">
        <v>45.7</v>
      </c>
      <c r="H11" s="1" t="s">
        <v>46</v>
      </c>
      <c r="I11" s="1" t="s">
        <v>46</v>
      </c>
      <c r="J11" s="1" t="s">
        <v>46</v>
      </c>
      <c r="K11" s="1" t="s">
        <v>46</v>
      </c>
      <c r="M11" s="1" t="s">
        <v>89</v>
      </c>
      <c r="N11" s="35">
        <v>37.200000000000003</v>
      </c>
      <c r="O11" s="35">
        <f t="shared" si="0"/>
        <v>62.8</v>
      </c>
      <c r="P11" s="96"/>
    </row>
    <row r="12" spans="1:19" x14ac:dyDescent="0.25">
      <c r="A12" s="1" t="s">
        <v>77</v>
      </c>
      <c r="B12" s="1" t="s">
        <v>46</v>
      </c>
      <c r="C12" s="1" t="s">
        <v>46</v>
      </c>
      <c r="D12" s="1" t="s">
        <v>46</v>
      </c>
      <c r="E12" s="1" t="s">
        <v>46</v>
      </c>
      <c r="F12" s="1" t="s">
        <v>46</v>
      </c>
      <c r="G12" s="1" t="s">
        <v>46</v>
      </c>
      <c r="H12" s="1" t="s">
        <v>46</v>
      </c>
      <c r="I12" s="1" t="s">
        <v>46</v>
      </c>
      <c r="J12" s="1" t="s">
        <v>46</v>
      </c>
      <c r="K12" s="1" t="s">
        <v>46</v>
      </c>
      <c r="M12" s="1" t="s">
        <v>84</v>
      </c>
      <c r="N12" s="35">
        <v>38.6</v>
      </c>
      <c r="O12" s="35">
        <f t="shared" si="0"/>
        <v>61.4</v>
      </c>
      <c r="P12" s="96"/>
    </row>
    <row r="13" spans="1:19" x14ac:dyDescent="0.25">
      <c r="A13" s="1" t="s">
        <v>78</v>
      </c>
      <c r="B13" s="1" t="s">
        <v>46</v>
      </c>
      <c r="C13" s="1">
        <v>76.2</v>
      </c>
      <c r="D13" s="1" t="s">
        <v>46</v>
      </c>
      <c r="E13" s="1" t="s">
        <v>46</v>
      </c>
      <c r="F13" s="1" t="s">
        <v>46</v>
      </c>
      <c r="G13" s="1" t="s">
        <v>46</v>
      </c>
      <c r="H13" s="1">
        <v>23.8</v>
      </c>
      <c r="I13" s="1" t="s">
        <v>46</v>
      </c>
      <c r="J13" s="1" t="s">
        <v>46</v>
      </c>
      <c r="K13" s="1" t="s">
        <v>46</v>
      </c>
      <c r="M13" s="1" t="s">
        <v>94</v>
      </c>
      <c r="N13" s="35">
        <v>42.8</v>
      </c>
      <c r="O13" s="35">
        <f t="shared" si="0"/>
        <v>57.2</v>
      </c>
      <c r="P13" s="96"/>
    </row>
    <row r="14" spans="1:19" x14ac:dyDescent="0.25">
      <c r="A14" s="1" t="s">
        <v>79</v>
      </c>
      <c r="B14" s="1">
        <v>48.1</v>
      </c>
      <c r="C14" s="1">
        <v>47.6</v>
      </c>
      <c r="D14" s="1" t="s">
        <v>46</v>
      </c>
      <c r="E14" s="1" t="s">
        <v>46</v>
      </c>
      <c r="F14" s="1" t="s">
        <v>46</v>
      </c>
      <c r="G14" s="1">
        <v>51.9</v>
      </c>
      <c r="H14" s="1">
        <v>52.4</v>
      </c>
      <c r="I14" s="1" t="s">
        <v>46</v>
      </c>
      <c r="J14" s="1" t="s">
        <v>46</v>
      </c>
      <c r="K14" s="1" t="s">
        <v>46</v>
      </c>
      <c r="M14" s="1" t="s">
        <v>79</v>
      </c>
      <c r="N14" s="35">
        <v>47.6</v>
      </c>
      <c r="O14" s="35">
        <f t="shared" si="0"/>
        <v>52.4</v>
      </c>
      <c r="P14" s="96"/>
    </row>
    <row r="15" spans="1:19" x14ac:dyDescent="0.25">
      <c r="A15" s="1" t="s">
        <v>80</v>
      </c>
      <c r="B15" s="1">
        <v>35.9</v>
      </c>
      <c r="C15" s="1">
        <v>35.299999999999997</v>
      </c>
      <c r="D15" s="1" t="s">
        <v>46</v>
      </c>
      <c r="E15" s="1" t="s">
        <v>46</v>
      </c>
      <c r="F15" s="1" t="s">
        <v>46</v>
      </c>
      <c r="G15" s="1">
        <v>64.099999999999994</v>
      </c>
      <c r="H15" s="1">
        <v>64.7</v>
      </c>
      <c r="I15" s="1" t="s">
        <v>46</v>
      </c>
      <c r="J15" s="1" t="s">
        <v>46</v>
      </c>
      <c r="K15" s="1" t="s">
        <v>46</v>
      </c>
      <c r="M15" s="1" t="s">
        <v>82</v>
      </c>
      <c r="N15" s="35">
        <v>49.6</v>
      </c>
      <c r="O15" s="35">
        <f t="shared" si="0"/>
        <v>50.4</v>
      </c>
      <c r="P15" s="96"/>
    </row>
    <row r="16" spans="1:19" x14ac:dyDescent="0.25">
      <c r="A16" s="179" t="s">
        <v>81</v>
      </c>
      <c r="B16" s="179" t="s">
        <v>46</v>
      </c>
      <c r="C16" s="179" t="s">
        <v>46</v>
      </c>
      <c r="D16" s="179" t="s">
        <v>46</v>
      </c>
      <c r="E16" s="179" t="s">
        <v>46</v>
      </c>
      <c r="F16" s="179" t="s">
        <v>46</v>
      </c>
      <c r="G16" s="179" t="s">
        <v>46</v>
      </c>
      <c r="H16" s="179" t="s">
        <v>46</v>
      </c>
      <c r="I16" s="179" t="s">
        <v>46</v>
      </c>
      <c r="J16" s="179" t="s">
        <v>46</v>
      </c>
      <c r="K16" s="179" t="s">
        <v>46</v>
      </c>
      <c r="M16" s="1" t="s">
        <v>76</v>
      </c>
      <c r="N16" s="35">
        <v>54.3</v>
      </c>
      <c r="O16" s="35">
        <f t="shared" si="0"/>
        <v>45.7</v>
      </c>
      <c r="P16" s="96"/>
    </row>
    <row r="17" spans="1:16" x14ac:dyDescent="0.25">
      <c r="A17" s="1" t="s">
        <v>82</v>
      </c>
      <c r="B17" s="1">
        <v>52.3</v>
      </c>
      <c r="C17" s="1">
        <v>49.6</v>
      </c>
      <c r="D17" s="1" t="s">
        <v>46</v>
      </c>
      <c r="E17" s="1" t="s">
        <v>46</v>
      </c>
      <c r="F17" s="1" t="s">
        <v>46</v>
      </c>
      <c r="G17" s="1">
        <v>47.7</v>
      </c>
      <c r="H17" s="1">
        <v>50.4</v>
      </c>
      <c r="I17" s="1" t="s">
        <v>46</v>
      </c>
      <c r="J17" s="1" t="s">
        <v>46</v>
      </c>
      <c r="K17" s="1" t="s">
        <v>46</v>
      </c>
      <c r="M17" s="1" t="s">
        <v>129</v>
      </c>
      <c r="N17" s="35">
        <v>58.1</v>
      </c>
      <c r="O17" s="35">
        <f t="shared" si="0"/>
        <v>41.9</v>
      </c>
      <c r="P17" s="96"/>
    </row>
    <row r="18" spans="1:16" x14ac:dyDescent="0.25">
      <c r="A18" s="1" t="s">
        <v>83</v>
      </c>
      <c r="B18" s="1" t="s">
        <v>46</v>
      </c>
      <c r="C18" s="1" t="s">
        <v>46</v>
      </c>
      <c r="D18" s="1" t="s">
        <v>46</v>
      </c>
      <c r="E18" s="1" t="s">
        <v>46</v>
      </c>
      <c r="F18" s="1" t="s">
        <v>46</v>
      </c>
      <c r="G18" s="1" t="s">
        <v>46</v>
      </c>
      <c r="H18" s="1" t="s">
        <v>46</v>
      </c>
      <c r="I18" s="1" t="s">
        <v>46</v>
      </c>
      <c r="J18" s="1" t="s">
        <v>46</v>
      </c>
      <c r="K18" s="1" t="s">
        <v>46</v>
      </c>
      <c r="M18" s="1" t="s">
        <v>88</v>
      </c>
      <c r="N18" s="35">
        <v>64.900000000000006</v>
      </c>
      <c r="O18" s="35">
        <f t="shared" si="0"/>
        <v>35.099999999999994</v>
      </c>
      <c r="P18" s="96"/>
    </row>
    <row r="19" spans="1:16" x14ac:dyDescent="0.25">
      <c r="A19" s="1" t="s">
        <v>84</v>
      </c>
      <c r="B19" s="1">
        <v>37.700000000000003</v>
      </c>
      <c r="C19" s="1">
        <v>38.6</v>
      </c>
      <c r="D19" s="1" t="s">
        <v>46</v>
      </c>
      <c r="E19" s="1" t="s">
        <v>46</v>
      </c>
      <c r="F19" s="1" t="s">
        <v>46</v>
      </c>
      <c r="G19" s="1">
        <v>62.3</v>
      </c>
      <c r="H19" s="1">
        <v>61.4</v>
      </c>
      <c r="I19" s="1" t="s">
        <v>46</v>
      </c>
      <c r="J19" s="1" t="s">
        <v>46</v>
      </c>
      <c r="K19" s="1" t="s">
        <v>46</v>
      </c>
      <c r="M19" s="1" t="s">
        <v>131</v>
      </c>
      <c r="N19" s="35">
        <v>69.099999999999994</v>
      </c>
      <c r="O19" s="35">
        <f t="shared" si="0"/>
        <v>30.900000000000006</v>
      </c>
      <c r="P19" s="96"/>
    </row>
    <row r="20" spans="1:16" x14ac:dyDescent="0.25">
      <c r="A20" s="1" t="s">
        <v>85</v>
      </c>
      <c r="B20" s="1" t="s">
        <v>46</v>
      </c>
      <c r="C20" s="1" t="s">
        <v>46</v>
      </c>
      <c r="D20" s="1" t="s">
        <v>46</v>
      </c>
      <c r="E20" s="1" t="s">
        <v>46</v>
      </c>
      <c r="F20" s="1" t="s">
        <v>46</v>
      </c>
      <c r="G20" s="1" t="s">
        <v>46</v>
      </c>
      <c r="H20" s="1" t="s">
        <v>46</v>
      </c>
      <c r="I20" s="1" t="s">
        <v>46</v>
      </c>
      <c r="J20" s="1" t="s">
        <v>46</v>
      </c>
      <c r="K20" s="1" t="s">
        <v>46</v>
      </c>
      <c r="M20" s="1" t="s">
        <v>6</v>
      </c>
      <c r="N20" s="35">
        <v>71.099999999999994</v>
      </c>
      <c r="O20" s="35">
        <f t="shared" si="0"/>
        <v>28.900000000000006</v>
      </c>
      <c r="P20" s="96"/>
    </row>
    <row r="21" spans="1:16" x14ac:dyDescent="0.25">
      <c r="A21" s="1" t="s">
        <v>86</v>
      </c>
      <c r="B21" s="1" t="s">
        <v>46</v>
      </c>
      <c r="C21" s="1" t="s">
        <v>46</v>
      </c>
      <c r="D21" s="1" t="s">
        <v>46</v>
      </c>
      <c r="E21" s="1" t="s">
        <v>46</v>
      </c>
      <c r="F21" s="1" t="s">
        <v>46</v>
      </c>
      <c r="G21" s="1" t="s">
        <v>46</v>
      </c>
      <c r="H21" s="1" t="s">
        <v>46</v>
      </c>
      <c r="I21" s="1" t="s">
        <v>46</v>
      </c>
      <c r="J21" s="1" t="s">
        <v>46</v>
      </c>
      <c r="K21" s="1" t="s">
        <v>46</v>
      </c>
      <c r="M21" s="1" t="s">
        <v>81</v>
      </c>
      <c r="N21" s="99">
        <v>73</v>
      </c>
      <c r="O21" s="35">
        <f t="shared" si="0"/>
        <v>27</v>
      </c>
      <c r="P21" s="96"/>
    </row>
    <row r="22" spans="1:16" x14ac:dyDescent="0.25">
      <c r="A22" s="1" t="s">
        <v>87</v>
      </c>
      <c r="B22" s="1" t="s">
        <v>46</v>
      </c>
      <c r="C22" s="1" t="s">
        <v>46</v>
      </c>
      <c r="D22" s="1" t="s">
        <v>46</v>
      </c>
      <c r="E22" s="1" t="s">
        <v>46</v>
      </c>
      <c r="F22" s="1" t="s">
        <v>46</v>
      </c>
      <c r="G22" s="1" t="s">
        <v>46</v>
      </c>
      <c r="H22" s="1" t="s">
        <v>46</v>
      </c>
      <c r="I22" s="1" t="s">
        <v>46</v>
      </c>
      <c r="J22" s="1" t="s">
        <v>46</v>
      </c>
      <c r="K22" s="1" t="s">
        <v>46</v>
      </c>
      <c r="M22" s="1" t="s">
        <v>78</v>
      </c>
      <c r="N22" s="35">
        <v>76.2</v>
      </c>
      <c r="O22" s="35">
        <f t="shared" si="0"/>
        <v>23.799999999999997</v>
      </c>
      <c r="P22" s="96"/>
    </row>
    <row r="23" spans="1:16" x14ac:dyDescent="0.25">
      <c r="A23" s="1" t="s">
        <v>88</v>
      </c>
      <c r="B23" s="1">
        <v>66.7</v>
      </c>
      <c r="C23" s="1">
        <v>64.900000000000006</v>
      </c>
      <c r="D23" s="1" t="s">
        <v>46</v>
      </c>
      <c r="E23" s="1" t="s">
        <v>46</v>
      </c>
      <c r="F23" s="1" t="s">
        <v>46</v>
      </c>
      <c r="G23" s="1">
        <v>33.299999999999997</v>
      </c>
      <c r="H23" s="1">
        <v>35.1</v>
      </c>
      <c r="I23" s="1" t="s">
        <v>46</v>
      </c>
      <c r="J23" s="1" t="s">
        <v>46</v>
      </c>
      <c r="K23" s="1" t="s">
        <v>46</v>
      </c>
    </row>
    <row r="24" spans="1:16" x14ac:dyDescent="0.25">
      <c r="A24" s="1" t="s">
        <v>89</v>
      </c>
      <c r="B24" s="1">
        <v>38.4</v>
      </c>
      <c r="C24" s="1">
        <v>37.200000000000003</v>
      </c>
      <c r="D24" s="1" t="s">
        <v>46</v>
      </c>
      <c r="E24" s="1" t="s">
        <v>46</v>
      </c>
      <c r="F24" s="1" t="s">
        <v>46</v>
      </c>
      <c r="G24" s="1">
        <v>61.6</v>
      </c>
      <c r="H24" s="1">
        <v>62.8</v>
      </c>
      <c r="I24" s="1" t="s">
        <v>46</v>
      </c>
      <c r="J24" s="1" t="s">
        <v>46</v>
      </c>
      <c r="K24" s="1" t="s">
        <v>46</v>
      </c>
    </row>
    <row r="25" spans="1:16" x14ac:dyDescent="0.25">
      <c r="A25" s="1" t="s">
        <v>90</v>
      </c>
      <c r="B25" s="1" t="s">
        <v>46</v>
      </c>
      <c r="C25" s="1" t="s">
        <v>46</v>
      </c>
      <c r="D25" s="1" t="s">
        <v>46</v>
      </c>
      <c r="E25" s="1" t="s">
        <v>46</v>
      </c>
      <c r="F25" s="1" t="s">
        <v>46</v>
      </c>
      <c r="G25" s="1" t="s">
        <v>46</v>
      </c>
      <c r="H25" s="1" t="s">
        <v>46</v>
      </c>
      <c r="I25" s="1" t="s">
        <v>46</v>
      </c>
      <c r="J25" s="1" t="s">
        <v>46</v>
      </c>
      <c r="K25" s="1" t="s">
        <v>46</v>
      </c>
    </row>
    <row r="26" spans="1:16" x14ac:dyDescent="0.25">
      <c r="A26" s="1" t="s">
        <v>91</v>
      </c>
      <c r="B26" s="1" t="s">
        <v>46</v>
      </c>
      <c r="C26" s="1" t="s">
        <v>46</v>
      </c>
      <c r="D26" s="1" t="s">
        <v>46</v>
      </c>
      <c r="E26" s="1" t="s">
        <v>46</v>
      </c>
      <c r="F26" s="1" t="s">
        <v>46</v>
      </c>
      <c r="G26" s="1" t="s">
        <v>46</v>
      </c>
      <c r="H26" s="1" t="s">
        <v>46</v>
      </c>
      <c r="I26" s="1" t="s">
        <v>46</v>
      </c>
      <c r="J26" s="1" t="s">
        <v>46</v>
      </c>
      <c r="K26" s="1" t="s">
        <v>46</v>
      </c>
    </row>
    <row r="27" spans="1:16" x14ac:dyDescent="0.25">
      <c r="A27" s="1" t="s">
        <v>6</v>
      </c>
      <c r="B27" s="1">
        <v>70.400000000000006</v>
      </c>
      <c r="C27" s="1">
        <v>71.099999999999994</v>
      </c>
      <c r="D27" s="1" t="s">
        <v>46</v>
      </c>
      <c r="E27" s="1" t="s">
        <v>46</v>
      </c>
      <c r="F27" s="1" t="s">
        <v>46</v>
      </c>
      <c r="G27" s="1">
        <v>29.6</v>
      </c>
      <c r="H27" s="1">
        <v>28.9</v>
      </c>
      <c r="I27" s="1" t="s">
        <v>46</v>
      </c>
      <c r="J27" s="1" t="s">
        <v>46</v>
      </c>
      <c r="K27" s="1" t="s">
        <v>46</v>
      </c>
    </row>
    <row r="28" spans="1:16" x14ac:dyDescent="0.25">
      <c r="A28" s="1" t="s">
        <v>173</v>
      </c>
      <c r="B28" s="1" t="s">
        <v>46</v>
      </c>
      <c r="C28" s="1" t="s">
        <v>46</v>
      </c>
      <c r="D28" s="1" t="s">
        <v>46</v>
      </c>
      <c r="E28" s="1" t="s">
        <v>46</v>
      </c>
      <c r="F28" s="1" t="s">
        <v>46</v>
      </c>
      <c r="G28" s="1" t="s">
        <v>46</v>
      </c>
      <c r="H28" s="1" t="s">
        <v>46</v>
      </c>
      <c r="I28" s="1" t="s">
        <v>46</v>
      </c>
      <c r="J28" s="1" t="s">
        <v>46</v>
      </c>
      <c r="K28" s="1" t="s">
        <v>46</v>
      </c>
    </row>
    <row r="29" spans="1:16" x14ac:dyDescent="0.25">
      <c r="A29" s="1" t="s">
        <v>92</v>
      </c>
      <c r="B29" s="1" t="s">
        <v>46</v>
      </c>
      <c r="C29" s="1" t="s">
        <v>46</v>
      </c>
      <c r="D29" s="1" t="s">
        <v>46</v>
      </c>
      <c r="E29" s="1" t="s">
        <v>46</v>
      </c>
      <c r="F29" s="1" t="s">
        <v>46</v>
      </c>
      <c r="G29" s="1" t="s">
        <v>46</v>
      </c>
      <c r="H29" s="1" t="s">
        <v>46</v>
      </c>
      <c r="I29" s="1" t="s">
        <v>46</v>
      </c>
      <c r="J29" s="1" t="s">
        <v>46</v>
      </c>
      <c r="K29" s="1" t="s">
        <v>46</v>
      </c>
    </row>
    <row r="30" spans="1:16" x14ac:dyDescent="0.25">
      <c r="A30" s="1" t="s">
        <v>130</v>
      </c>
      <c r="B30" s="1" t="s">
        <v>46</v>
      </c>
      <c r="C30" s="1" t="s">
        <v>46</v>
      </c>
      <c r="D30" s="1" t="s">
        <v>46</v>
      </c>
      <c r="E30" s="1" t="s">
        <v>46</v>
      </c>
      <c r="F30" s="1" t="s">
        <v>46</v>
      </c>
      <c r="G30" s="1" t="s">
        <v>46</v>
      </c>
      <c r="H30" s="1" t="s">
        <v>46</v>
      </c>
      <c r="I30" s="1" t="s">
        <v>46</v>
      </c>
      <c r="J30" s="1" t="s">
        <v>46</v>
      </c>
      <c r="K30" s="1" t="s">
        <v>46</v>
      </c>
    </row>
    <row r="31" spans="1:16" x14ac:dyDescent="0.25">
      <c r="A31" s="1" t="s">
        <v>93</v>
      </c>
      <c r="B31" s="1">
        <v>27.3</v>
      </c>
      <c r="C31" s="1">
        <v>28.8</v>
      </c>
      <c r="D31" s="1" t="s">
        <v>46</v>
      </c>
      <c r="E31" s="1" t="s">
        <v>46</v>
      </c>
      <c r="F31" s="1" t="s">
        <v>46</v>
      </c>
      <c r="G31" s="1">
        <v>72.7</v>
      </c>
      <c r="H31" s="1">
        <v>71.2</v>
      </c>
      <c r="I31" s="1" t="s">
        <v>46</v>
      </c>
      <c r="J31" s="1" t="s">
        <v>46</v>
      </c>
      <c r="K31" s="1" t="s">
        <v>46</v>
      </c>
    </row>
    <row r="32" spans="1:16" x14ac:dyDescent="0.25">
      <c r="A32" s="1" t="s">
        <v>131</v>
      </c>
      <c r="B32" s="1">
        <v>69.099999999999994</v>
      </c>
      <c r="C32" s="1" t="s">
        <v>46</v>
      </c>
      <c r="D32" s="1" t="s">
        <v>46</v>
      </c>
      <c r="E32" s="1" t="s">
        <v>46</v>
      </c>
      <c r="F32" s="1" t="s">
        <v>46</v>
      </c>
      <c r="G32" s="1">
        <v>30.9</v>
      </c>
      <c r="H32" s="1" t="s">
        <v>46</v>
      </c>
      <c r="I32" s="1" t="s">
        <v>46</v>
      </c>
      <c r="J32" s="1" t="s">
        <v>46</v>
      </c>
      <c r="K32" s="1" t="s">
        <v>46</v>
      </c>
    </row>
    <row r="33" spans="1:11" x14ac:dyDescent="0.25">
      <c r="A33" s="1" t="s">
        <v>94</v>
      </c>
      <c r="B33" s="1">
        <v>43.2</v>
      </c>
      <c r="C33" s="1">
        <v>42.8</v>
      </c>
      <c r="D33" s="1" t="s">
        <v>46</v>
      </c>
      <c r="E33" s="1" t="s">
        <v>46</v>
      </c>
      <c r="F33" s="1" t="s">
        <v>46</v>
      </c>
      <c r="G33" s="1">
        <v>56.8</v>
      </c>
      <c r="H33" s="1">
        <v>57.2</v>
      </c>
      <c r="I33" s="1" t="s">
        <v>46</v>
      </c>
      <c r="J33" s="1" t="s">
        <v>46</v>
      </c>
      <c r="K33" s="1" t="s">
        <v>46</v>
      </c>
    </row>
    <row r="34" spans="1:11" x14ac:dyDescent="0.25">
      <c r="A34" s="1" t="s">
        <v>95</v>
      </c>
      <c r="B34" s="1" t="s">
        <v>46</v>
      </c>
      <c r="C34" s="1" t="s">
        <v>46</v>
      </c>
      <c r="D34" s="1" t="s">
        <v>46</v>
      </c>
      <c r="E34" s="1" t="s">
        <v>46</v>
      </c>
      <c r="F34" s="1" t="s">
        <v>46</v>
      </c>
      <c r="G34" s="1" t="s">
        <v>46</v>
      </c>
      <c r="H34" s="1" t="s">
        <v>46</v>
      </c>
      <c r="I34" s="1" t="s">
        <v>46</v>
      </c>
      <c r="J34" s="1" t="s">
        <v>46</v>
      </c>
      <c r="K34" s="1" t="s">
        <v>46</v>
      </c>
    </row>
    <row r="35" spans="1:11" x14ac:dyDescent="0.25">
      <c r="A35" s="1" t="s">
        <v>28</v>
      </c>
      <c r="B35" s="1" t="s">
        <v>46</v>
      </c>
      <c r="C35" s="1" t="s">
        <v>46</v>
      </c>
      <c r="D35" s="1" t="s">
        <v>46</v>
      </c>
      <c r="E35" s="1" t="s">
        <v>46</v>
      </c>
      <c r="F35" s="1" t="s">
        <v>46</v>
      </c>
      <c r="G35" s="1" t="s">
        <v>46</v>
      </c>
      <c r="H35" s="1" t="s">
        <v>46</v>
      </c>
      <c r="I35" s="1" t="s">
        <v>46</v>
      </c>
      <c r="J35" s="1" t="s">
        <v>46</v>
      </c>
      <c r="K35" s="1" t="s">
        <v>46</v>
      </c>
    </row>
    <row r="36" spans="1:11" x14ac:dyDescent="0.25">
      <c r="A36" s="1" t="s">
        <v>97</v>
      </c>
      <c r="B36" s="1" t="s">
        <v>46</v>
      </c>
      <c r="C36" s="1" t="s">
        <v>46</v>
      </c>
      <c r="D36" s="1" t="s">
        <v>46</v>
      </c>
      <c r="E36" s="1" t="s">
        <v>46</v>
      </c>
      <c r="F36" s="1" t="s">
        <v>46</v>
      </c>
      <c r="G36" s="1" t="s">
        <v>46</v>
      </c>
      <c r="H36" s="1" t="s">
        <v>46</v>
      </c>
      <c r="I36" s="1" t="s">
        <v>46</v>
      </c>
      <c r="J36" s="1" t="s">
        <v>46</v>
      </c>
      <c r="K36" s="1" t="s">
        <v>46</v>
      </c>
    </row>
    <row r="37" spans="1:11" x14ac:dyDescent="0.25">
      <c r="A37" s="1" t="s">
        <v>99</v>
      </c>
      <c r="B37" s="1" t="s">
        <v>46</v>
      </c>
      <c r="C37" s="1" t="s">
        <v>46</v>
      </c>
      <c r="D37" s="1" t="s">
        <v>46</v>
      </c>
      <c r="E37" s="1" t="s">
        <v>46</v>
      </c>
      <c r="F37" s="1" t="s">
        <v>46</v>
      </c>
      <c r="G37" s="1" t="s">
        <v>46</v>
      </c>
      <c r="H37" s="1" t="s">
        <v>46</v>
      </c>
      <c r="I37" s="1" t="s">
        <v>46</v>
      </c>
      <c r="J37" s="1" t="s">
        <v>46</v>
      </c>
      <c r="K37" s="1" t="s">
        <v>46</v>
      </c>
    </row>
    <row r="38" spans="1:11" x14ac:dyDescent="0.25">
      <c r="A38" s="1" t="s">
        <v>100</v>
      </c>
      <c r="B38" s="1" t="s">
        <v>46</v>
      </c>
      <c r="C38" s="1" t="s">
        <v>46</v>
      </c>
      <c r="D38" s="1" t="s">
        <v>46</v>
      </c>
      <c r="E38" s="1" t="s">
        <v>46</v>
      </c>
      <c r="F38" s="1" t="s">
        <v>46</v>
      </c>
      <c r="G38" s="1" t="s">
        <v>46</v>
      </c>
      <c r="H38" s="1" t="s">
        <v>46</v>
      </c>
      <c r="I38" s="1" t="s">
        <v>46</v>
      </c>
      <c r="J38" s="1" t="s">
        <v>46</v>
      </c>
      <c r="K38" s="1" t="s">
        <v>46</v>
      </c>
    </row>
    <row r="39" spans="1:11" x14ac:dyDescent="0.25">
      <c r="A39" s="1" t="s">
        <v>101</v>
      </c>
      <c r="B39" s="1" t="s">
        <v>46</v>
      </c>
      <c r="C39" s="1" t="s">
        <v>46</v>
      </c>
      <c r="D39" s="1" t="s">
        <v>46</v>
      </c>
      <c r="E39" s="1" t="s">
        <v>46</v>
      </c>
      <c r="F39" s="1" t="s">
        <v>46</v>
      </c>
      <c r="G39" s="1" t="s">
        <v>46</v>
      </c>
      <c r="H39" s="1" t="s">
        <v>46</v>
      </c>
      <c r="I39" s="1" t="s">
        <v>46</v>
      </c>
      <c r="J39" s="1" t="s">
        <v>46</v>
      </c>
      <c r="K39" s="1" t="s">
        <v>46</v>
      </c>
    </row>
    <row r="40" spans="1:11" x14ac:dyDescent="0.25">
      <c r="A40" s="1" t="s">
        <v>102</v>
      </c>
      <c r="B40" s="1">
        <v>25</v>
      </c>
      <c r="C40" s="1" t="s">
        <v>46</v>
      </c>
      <c r="D40" s="1" t="s">
        <v>46</v>
      </c>
      <c r="E40" s="1" t="s">
        <v>46</v>
      </c>
      <c r="F40" s="1" t="s">
        <v>46</v>
      </c>
      <c r="G40" s="1">
        <v>75</v>
      </c>
      <c r="H40" s="1" t="s">
        <v>46</v>
      </c>
      <c r="I40" s="1" t="s">
        <v>46</v>
      </c>
      <c r="J40" s="1" t="s">
        <v>46</v>
      </c>
      <c r="K40" s="1" t="s">
        <v>46</v>
      </c>
    </row>
    <row r="41" spans="1:11" x14ac:dyDescent="0.25">
      <c r="A41" s="1" t="s">
        <v>103</v>
      </c>
      <c r="B41" s="1" t="s">
        <v>46</v>
      </c>
      <c r="C41" s="1" t="s">
        <v>46</v>
      </c>
      <c r="D41" s="1" t="s">
        <v>46</v>
      </c>
      <c r="E41" s="1" t="s">
        <v>46</v>
      </c>
      <c r="F41" s="1" t="s">
        <v>46</v>
      </c>
      <c r="G41" s="1" t="s">
        <v>46</v>
      </c>
      <c r="H41" s="1" t="s">
        <v>46</v>
      </c>
      <c r="I41" s="1" t="s">
        <v>46</v>
      </c>
      <c r="J41" s="1" t="s">
        <v>46</v>
      </c>
      <c r="K41" s="1" t="s">
        <v>46</v>
      </c>
    </row>
    <row r="42" spans="1:11" x14ac:dyDescent="0.25">
      <c r="A42" s="1" t="s">
        <v>104</v>
      </c>
      <c r="B42" s="1" t="s">
        <v>46</v>
      </c>
      <c r="C42" s="1" t="s">
        <v>46</v>
      </c>
      <c r="D42" s="1" t="s">
        <v>46</v>
      </c>
      <c r="E42" s="1" t="s">
        <v>46</v>
      </c>
      <c r="F42" s="1" t="s">
        <v>46</v>
      </c>
      <c r="G42" s="1" t="s">
        <v>46</v>
      </c>
      <c r="H42" s="1" t="s">
        <v>46</v>
      </c>
      <c r="I42" s="1" t="s">
        <v>46</v>
      </c>
      <c r="J42" s="1" t="s">
        <v>46</v>
      </c>
      <c r="K42" s="1" t="s">
        <v>46</v>
      </c>
    </row>
    <row r="43" spans="1:11" x14ac:dyDescent="0.25">
      <c r="A43" s="1" t="s">
        <v>105</v>
      </c>
      <c r="B43" s="1" t="s">
        <v>46</v>
      </c>
      <c r="C43" s="1" t="s">
        <v>46</v>
      </c>
      <c r="D43" s="1" t="s">
        <v>46</v>
      </c>
      <c r="E43" s="1" t="s">
        <v>46</v>
      </c>
      <c r="F43" s="1" t="s">
        <v>46</v>
      </c>
      <c r="G43" s="1" t="s">
        <v>46</v>
      </c>
      <c r="H43" s="1" t="s">
        <v>46</v>
      </c>
      <c r="I43" s="1" t="s">
        <v>46</v>
      </c>
      <c r="J43" s="1" t="s">
        <v>46</v>
      </c>
      <c r="K43" s="1" t="s">
        <v>46</v>
      </c>
    </row>
    <row r="44" spans="1:11" x14ac:dyDescent="0.25">
      <c r="A44" s="1" t="s">
        <v>106</v>
      </c>
      <c r="B44" s="1" t="s">
        <v>46</v>
      </c>
      <c r="C44" s="1" t="s">
        <v>46</v>
      </c>
      <c r="D44" s="1" t="s">
        <v>46</v>
      </c>
      <c r="E44" s="1" t="s">
        <v>46</v>
      </c>
      <c r="F44" s="1" t="s">
        <v>46</v>
      </c>
      <c r="G44" s="1" t="s">
        <v>46</v>
      </c>
      <c r="H44" s="1" t="s">
        <v>46</v>
      </c>
      <c r="I44" s="1" t="s">
        <v>46</v>
      </c>
      <c r="J44" s="1" t="s">
        <v>46</v>
      </c>
      <c r="K44" s="1" t="s">
        <v>46</v>
      </c>
    </row>
    <row r="45" spans="1:11" x14ac:dyDescent="0.25">
      <c r="A45" s="1" t="s">
        <v>108</v>
      </c>
      <c r="B45" s="1" t="s">
        <v>46</v>
      </c>
      <c r="C45" s="1" t="s">
        <v>46</v>
      </c>
      <c r="D45" s="1" t="s">
        <v>46</v>
      </c>
      <c r="E45" s="1" t="s">
        <v>46</v>
      </c>
      <c r="F45" s="1" t="s">
        <v>46</v>
      </c>
      <c r="G45" s="1" t="s">
        <v>46</v>
      </c>
      <c r="H45" s="1" t="s">
        <v>46</v>
      </c>
      <c r="I45" s="1" t="s">
        <v>46</v>
      </c>
      <c r="J45" s="1" t="s">
        <v>46</v>
      </c>
      <c r="K45" s="1" t="s">
        <v>46</v>
      </c>
    </row>
    <row r="46" spans="1:11" x14ac:dyDescent="0.25">
      <c r="A46" s="1" t="s">
        <v>133</v>
      </c>
      <c r="B46" s="1" t="s">
        <v>46</v>
      </c>
      <c r="C46" s="1" t="s">
        <v>46</v>
      </c>
      <c r="D46" s="1" t="s">
        <v>46</v>
      </c>
      <c r="E46" s="1" t="s">
        <v>46</v>
      </c>
      <c r="F46" s="1" t="s">
        <v>46</v>
      </c>
      <c r="G46" s="1" t="s">
        <v>46</v>
      </c>
      <c r="H46" s="1" t="s">
        <v>46</v>
      </c>
      <c r="I46" s="1" t="s">
        <v>46</v>
      </c>
      <c r="J46" s="1" t="s">
        <v>46</v>
      </c>
      <c r="K46" s="1" t="s">
        <v>46</v>
      </c>
    </row>
    <row r="47" spans="1:11" x14ac:dyDescent="0.25">
      <c r="A47" s="1" t="s">
        <v>205</v>
      </c>
      <c r="B47" s="1" t="s">
        <v>46</v>
      </c>
      <c r="C47" s="1" t="s">
        <v>46</v>
      </c>
      <c r="D47" s="1" t="s">
        <v>46</v>
      </c>
      <c r="E47" s="1" t="s">
        <v>46</v>
      </c>
      <c r="F47" s="1" t="s">
        <v>46</v>
      </c>
      <c r="G47" s="1" t="s">
        <v>46</v>
      </c>
      <c r="H47" s="1" t="s">
        <v>46</v>
      </c>
      <c r="I47" s="1" t="s">
        <v>46</v>
      </c>
      <c r="J47" s="1" t="s">
        <v>46</v>
      </c>
      <c r="K47" s="1" t="s">
        <v>46</v>
      </c>
    </row>
    <row r="48" spans="1:11" x14ac:dyDescent="0.25">
      <c r="A48" s="1" t="s">
        <v>134</v>
      </c>
      <c r="B48" s="1" t="s">
        <v>46</v>
      </c>
      <c r="C48" s="1" t="s">
        <v>46</v>
      </c>
      <c r="D48" s="1" t="s">
        <v>46</v>
      </c>
      <c r="E48" s="1" t="s">
        <v>46</v>
      </c>
      <c r="F48" s="1" t="s">
        <v>46</v>
      </c>
      <c r="G48" s="1" t="s">
        <v>46</v>
      </c>
      <c r="H48" s="1" t="s">
        <v>46</v>
      </c>
      <c r="I48" s="1" t="s">
        <v>46</v>
      </c>
      <c r="J48" s="1" t="s">
        <v>46</v>
      </c>
      <c r="K48" s="1" t="s">
        <v>46</v>
      </c>
    </row>
    <row r="49" spans="1:11" x14ac:dyDescent="0.25">
      <c r="A49" s="1" t="s">
        <v>206</v>
      </c>
      <c r="B49" s="1" t="s">
        <v>46</v>
      </c>
      <c r="C49" s="1" t="s">
        <v>46</v>
      </c>
      <c r="D49" s="1" t="s">
        <v>46</v>
      </c>
      <c r="E49" s="1" t="s">
        <v>46</v>
      </c>
      <c r="F49" s="1" t="s">
        <v>46</v>
      </c>
      <c r="G49" s="1" t="s">
        <v>46</v>
      </c>
      <c r="H49" s="1" t="s">
        <v>46</v>
      </c>
      <c r="I49" s="1" t="s">
        <v>46</v>
      </c>
      <c r="J49" s="1" t="s">
        <v>46</v>
      </c>
      <c r="K49" s="1" t="s">
        <v>46</v>
      </c>
    </row>
    <row r="50" spans="1:11" x14ac:dyDescent="0.25">
      <c r="A50" s="1" t="s">
        <v>207</v>
      </c>
      <c r="B50" s="1" t="s">
        <v>46</v>
      </c>
      <c r="C50" s="1" t="s">
        <v>46</v>
      </c>
      <c r="D50" s="1" t="s">
        <v>46</v>
      </c>
      <c r="E50" s="1" t="s">
        <v>46</v>
      </c>
      <c r="F50" s="1" t="s">
        <v>46</v>
      </c>
      <c r="G50" s="1" t="s">
        <v>46</v>
      </c>
      <c r="H50" s="1" t="s">
        <v>46</v>
      </c>
      <c r="I50" s="1" t="s">
        <v>46</v>
      </c>
      <c r="J50" s="1" t="s">
        <v>46</v>
      </c>
      <c r="K50" s="1" t="s">
        <v>46</v>
      </c>
    </row>
    <row r="51" spans="1:11" x14ac:dyDescent="0.25">
      <c r="A51" s="1" t="s">
        <v>145</v>
      </c>
      <c r="B51" s="1" t="s">
        <v>46</v>
      </c>
      <c r="C51" s="1" t="s">
        <v>46</v>
      </c>
      <c r="D51" s="1" t="s">
        <v>46</v>
      </c>
      <c r="E51" s="1" t="s">
        <v>46</v>
      </c>
      <c r="F51" s="1" t="s">
        <v>46</v>
      </c>
      <c r="G51" s="1" t="s">
        <v>46</v>
      </c>
      <c r="H51" s="1" t="s">
        <v>46</v>
      </c>
      <c r="I51" s="1" t="s">
        <v>46</v>
      </c>
      <c r="J51" s="1" t="s">
        <v>46</v>
      </c>
      <c r="K51" s="1" t="s">
        <v>46</v>
      </c>
    </row>
    <row r="52" spans="1:11" x14ac:dyDescent="0.25">
      <c r="A52" s="1" t="s">
        <v>208</v>
      </c>
      <c r="B52" s="1" t="s">
        <v>46</v>
      </c>
      <c r="C52" s="1" t="s">
        <v>46</v>
      </c>
      <c r="D52" s="1" t="s">
        <v>46</v>
      </c>
      <c r="E52" s="1" t="s">
        <v>46</v>
      </c>
      <c r="F52" s="1" t="s">
        <v>46</v>
      </c>
      <c r="G52" s="1" t="s">
        <v>46</v>
      </c>
      <c r="H52" s="1" t="s">
        <v>46</v>
      </c>
      <c r="I52" s="1" t="s">
        <v>46</v>
      </c>
      <c r="J52" s="1" t="s">
        <v>46</v>
      </c>
      <c r="K52" s="1" t="s">
        <v>46</v>
      </c>
    </row>
    <row r="53" spans="1:11" x14ac:dyDescent="0.25">
      <c r="A53" s="1" t="s">
        <v>174</v>
      </c>
      <c r="B53" s="1" t="s">
        <v>46</v>
      </c>
      <c r="C53" s="1" t="s">
        <v>46</v>
      </c>
      <c r="D53" s="1" t="s">
        <v>46</v>
      </c>
      <c r="E53" s="1" t="s">
        <v>46</v>
      </c>
      <c r="F53" s="1" t="s">
        <v>46</v>
      </c>
      <c r="G53" s="1" t="s">
        <v>46</v>
      </c>
      <c r="H53" s="1" t="s">
        <v>46</v>
      </c>
      <c r="I53" s="1" t="s">
        <v>46</v>
      </c>
      <c r="J53" s="1" t="s">
        <v>46</v>
      </c>
      <c r="K53" s="1" t="s">
        <v>46</v>
      </c>
    </row>
    <row r="54" spans="1:11" x14ac:dyDescent="0.25">
      <c r="A54" s="1" t="s">
        <v>209</v>
      </c>
      <c r="B54" s="1" t="s">
        <v>46</v>
      </c>
      <c r="C54" s="1" t="s">
        <v>46</v>
      </c>
      <c r="D54" s="1" t="s">
        <v>46</v>
      </c>
      <c r="E54" s="1" t="s">
        <v>46</v>
      </c>
      <c r="F54" s="1" t="s">
        <v>46</v>
      </c>
      <c r="G54" s="1" t="s">
        <v>46</v>
      </c>
      <c r="H54" s="1" t="s">
        <v>46</v>
      </c>
      <c r="I54" s="1" t="s">
        <v>46</v>
      </c>
      <c r="J54" s="1" t="s">
        <v>46</v>
      </c>
      <c r="K54" s="1" t="s">
        <v>46</v>
      </c>
    </row>
    <row r="55" spans="1:11" x14ac:dyDescent="0.25">
      <c r="A55" s="1" t="s">
        <v>136</v>
      </c>
      <c r="B55" s="1" t="s">
        <v>46</v>
      </c>
      <c r="C55" s="1" t="s">
        <v>46</v>
      </c>
      <c r="D55" s="1" t="s">
        <v>46</v>
      </c>
      <c r="E55" s="1" t="s">
        <v>46</v>
      </c>
      <c r="F55" s="1" t="s">
        <v>46</v>
      </c>
      <c r="G55" s="1" t="s">
        <v>46</v>
      </c>
      <c r="H55" s="1" t="s">
        <v>46</v>
      </c>
      <c r="I55" s="1" t="s">
        <v>46</v>
      </c>
      <c r="J55" s="1" t="s">
        <v>46</v>
      </c>
      <c r="K55" s="1" t="s">
        <v>46</v>
      </c>
    </row>
    <row r="56" spans="1:11" x14ac:dyDescent="0.25">
      <c r="A56" s="1" t="s">
        <v>138</v>
      </c>
      <c r="B56" s="1" t="s">
        <v>46</v>
      </c>
      <c r="C56" s="1" t="s">
        <v>46</v>
      </c>
      <c r="D56" s="1" t="s">
        <v>46</v>
      </c>
      <c r="E56" s="1" t="s">
        <v>46</v>
      </c>
      <c r="F56" s="1" t="s">
        <v>46</v>
      </c>
      <c r="G56" s="1" t="s">
        <v>46</v>
      </c>
      <c r="H56" s="1" t="s">
        <v>46</v>
      </c>
      <c r="I56" s="1" t="s">
        <v>46</v>
      </c>
      <c r="J56" s="1" t="s">
        <v>46</v>
      </c>
      <c r="K56" s="1" t="s">
        <v>46</v>
      </c>
    </row>
    <row r="57" spans="1:11" x14ac:dyDescent="0.25">
      <c r="A57" s="1" t="s">
        <v>139</v>
      </c>
      <c r="B57" s="1" t="s">
        <v>46</v>
      </c>
      <c r="C57" s="1" t="s">
        <v>46</v>
      </c>
      <c r="D57" s="1" t="s">
        <v>46</v>
      </c>
      <c r="E57" s="1" t="s">
        <v>46</v>
      </c>
      <c r="F57" s="1" t="s">
        <v>46</v>
      </c>
      <c r="G57" s="1" t="s">
        <v>46</v>
      </c>
      <c r="H57" s="1" t="s">
        <v>46</v>
      </c>
      <c r="I57" s="1" t="s">
        <v>46</v>
      </c>
      <c r="J57" s="1" t="s">
        <v>46</v>
      </c>
      <c r="K57" s="1" t="s">
        <v>46</v>
      </c>
    </row>
  </sheetData>
  <autoFilter ref="M6:O6">
    <sortState ref="M25:O39">
      <sortCondition ref="N2"/>
    </sortState>
  </autoFilter>
  <mergeCells count="2">
    <mergeCell ref="B6:F6"/>
    <mergeCell ref="G6:K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J9" sqref="J9"/>
    </sheetView>
  </sheetViews>
  <sheetFormatPr defaultRowHeight="15" x14ac:dyDescent="0.25"/>
  <cols>
    <col min="2" max="2" width="11.85546875" customWidth="1"/>
    <col min="3" max="3" width="12.28515625" customWidth="1"/>
  </cols>
  <sheetData>
    <row r="1" spans="1:5" s="96" customFormat="1" x14ac:dyDescent="0.25">
      <c r="A1" s="8" t="s">
        <v>478</v>
      </c>
    </row>
    <row r="2" spans="1:5" s="96" customFormat="1" x14ac:dyDescent="0.25">
      <c r="A2" s="8" t="s">
        <v>456</v>
      </c>
    </row>
    <row r="4" spans="1:5" ht="49.5" customHeight="1" x14ac:dyDescent="0.25">
      <c r="A4" s="179"/>
      <c r="B4" s="180" t="s">
        <v>297</v>
      </c>
      <c r="C4" s="180" t="s">
        <v>298</v>
      </c>
      <c r="D4" s="180" t="s">
        <v>299</v>
      </c>
      <c r="E4" s="34"/>
    </row>
    <row r="5" spans="1:5" x14ac:dyDescent="0.25">
      <c r="A5" s="1">
        <v>2004</v>
      </c>
      <c r="B5" s="16">
        <v>6.52</v>
      </c>
      <c r="C5" s="16"/>
      <c r="D5" s="16"/>
      <c r="E5" s="36"/>
    </row>
    <row r="6" spans="1:5" x14ac:dyDescent="0.25">
      <c r="A6" s="1">
        <v>2005</v>
      </c>
      <c r="B6" s="16">
        <v>12.37</v>
      </c>
      <c r="C6" s="16"/>
      <c r="D6" s="16"/>
      <c r="E6" s="36"/>
    </row>
    <row r="7" spans="1:5" x14ac:dyDescent="0.25">
      <c r="A7" s="1">
        <v>2006</v>
      </c>
      <c r="B7" s="16">
        <v>9.25</v>
      </c>
      <c r="C7" s="16"/>
      <c r="D7" s="16"/>
      <c r="E7" s="36"/>
    </row>
    <row r="8" spans="1:5" x14ac:dyDescent="0.25">
      <c r="A8" s="1">
        <v>2007</v>
      </c>
      <c r="B8" s="16">
        <v>2.86</v>
      </c>
      <c r="C8" s="16">
        <v>1.99</v>
      </c>
      <c r="D8" s="16"/>
      <c r="E8" s="36"/>
    </row>
    <row r="9" spans="1:5" x14ac:dyDescent="0.25">
      <c r="A9" s="1">
        <v>2008</v>
      </c>
      <c r="B9" s="16"/>
      <c r="C9" s="16">
        <v>15.91</v>
      </c>
      <c r="D9" s="16"/>
      <c r="E9" s="36"/>
    </row>
    <row r="10" spans="1:5" x14ac:dyDescent="0.25">
      <c r="A10" s="1">
        <v>2009</v>
      </c>
      <c r="B10" s="16"/>
      <c r="C10" s="16">
        <v>13.4</v>
      </c>
      <c r="D10" s="16"/>
      <c r="E10" s="36"/>
    </row>
    <row r="11" spans="1:5" x14ac:dyDescent="0.25">
      <c r="A11" s="1">
        <v>2010</v>
      </c>
      <c r="B11" s="16"/>
      <c r="C11" s="16">
        <v>11.36</v>
      </c>
      <c r="D11" s="16"/>
      <c r="E11" s="36"/>
    </row>
    <row r="12" spans="1:5" x14ac:dyDescent="0.25">
      <c r="A12" s="1">
        <v>2011</v>
      </c>
      <c r="B12" s="16"/>
      <c r="C12" s="16">
        <v>10.69</v>
      </c>
      <c r="D12" s="16"/>
      <c r="E12" s="36"/>
    </row>
    <row r="13" spans="1:5" x14ac:dyDescent="0.25">
      <c r="A13" s="1">
        <v>2012</v>
      </c>
      <c r="B13" s="16"/>
      <c r="C13" s="16">
        <v>15.91</v>
      </c>
      <c r="D13" s="16"/>
      <c r="E13" s="36"/>
    </row>
    <row r="14" spans="1:5" x14ac:dyDescent="0.25">
      <c r="A14" s="1">
        <v>2013</v>
      </c>
      <c r="B14" s="16"/>
      <c r="C14" s="16">
        <v>15.71</v>
      </c>
      <c r="D14" s="16"/>
      <c r="E14" s="36"/>
    </row>
    <row r="15" spans="1:5" x14ac:dyDescent="0.25">
      <c r="A15" s="1">
        <v>2014</v>
      </c>
      <c r="B15" s="16"/>
      <c r="C15" s="16">
        <v>10.61</v>
      </c>
      <c r="D15" s="109">
        <v>24.85</v>
      </c>
      <c r="E15" s="36"/>
    </row>
    <row r="16" spans="1:5" x14ac:dyDescent="0.25">
      <c r="A16" s="11">
        <v>2015</v>
      </c>
      <c r="B16" s="16"/>
      <c r="C16" s="16"/>
      <c r="D16" s="16">
        <v>25.94</v>
      </c>
      <c r="E16" s="36"/>
    </row>
    <row r="17" spans="2:5" x14ac:dyDescent="0.25">
      <c r="B17" s="36"/>
      <c r="C17" s="36"/>
      <c r="D17" s="36"/>
      <c r="E17" s="3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I4" sqref="I4"/>
    </sheetView>
  </sheetViews>
  <sheetFormatPr defaultRowHeight="15" x14ac:dyDescent="0.25"/>
  <cols>
    <col min="1" max="1" width="18.42578125" customWidth="1"/>
    <col min="2" max="2" width="18.42578125" style="96" hidden="1" customWidth="1"/>
    <col min="3" max="3" width="12" customWidth="1"/>
    <col min="4" max="4" width="16.7109375" customWidth="1"/>
    <col min="5" max="5" width="18.28515625" customWidth="1"/>
    <col min="6" max="6" width="14.140625" customWidth="1"/>
  </cols>
  <sheetData>
    <row r="1" spans="1:7" s="96" customFormat="1" x14ac:dyDescent="0.25">
      <c r="A1" s="8" t="s">
        <v>457</v>
      </c>
      <c r="B1" s="8"/>
    </row>
    <row r="2" spans="1:7" s="96" customFormat="1" x14ac:dyDescent="0.25">
      <c r="A2" s="8" t="s">
        <v>418</v>
      </c>
      <c r="B2" s="8"/>
    </row>
    <row r="3" spans="1:7" s="96" customFormat="1" x14ac:dyDescent="0.25"/>
    <row r="4" spans="1:7" ht="106.5" customHeight="1" x14ac:dyDescent="0.25">
      <c r="A4" s="106"/>
      <c r="B4" s="106" t="s">
        <v>419</v>
      </c>
      <c r="C4" s="100" t="s">
        <v>300</v>
      </c>
      <c r="D4" s="100" t="s">
        <v>373</v>
      </c>
      <c r="E4" s="2" t="s">
        <v>420</v>
      </c>
      <c r="F4" s="2" t="s">
        <v>421</v>
      </c>
    </row>
    <row r="5" spans="1:7" x14ac:dyDescent="0.25">
      <c r="A5" s="182" t="s">
        <v>81</v>
      </c>
      <c r="B5" s="182" t="s">
        <v>25</v>
      </c>
      <c r="C5" s="183">
        <v>2.6213921584977413</v>
      </c>
      <c r="D5" s="183">
        <v>1.4522324607569372</v>
      </c>
      <c r="E5" s="184">
        <v>3.5299800638850121</v>
      </c>
      <c r="F5" s="184">
        <v>1.966726757692131</v>
      </c>
      <c r="G5" s="96"/>
    </row>
    <row r="6" spans="1:7" x14ac:dyDescent="0.25">
      <c r="A6" s="178" t="s">
        <v>181</v>
      </c>
      <c r="B6" s="178" t="s">
        <v>61</v>
      </c>
      <c r="C6" s="181">
        <v>2.5763302427362529</v>
      </c>
      <c r="D6" s="181">
        <v>1.9281695164495605</v>
      </c>
      <c r="E6" s="18">
        <v>10.255367758953829</v>
      </c>
      <c r="F6" s="18">
        <v>7.0995142542563459</v>
      </c>
      <c r="G6" s="96"/>
    </row>
    <row r="7" spans="1:7" x14ac:dyDescent="0.25">
      <c r="A7" s="178" t="s">
        <v>99</v>
      </c>
      <c r="B7" s="178" t="s">
        <v>16</v>
      </c>
      <c r="C7" s="181">
        <v>2.1958659076583098</v>
      </c>
      <c r="D7" s="181">
        <v>1.447166233328484</v>
      </c>
      <c r="E7" s="18">
        <v>1.7588412250905563</v>
      </c>
      <c r="F7" s="18">
        <v>1.0809690116527793</v>
      </c>
      <c r="G7" s="96"/>
    </row>
    <row r="8" spans="1:7" x14ac:dyDescent="0.25">
      <c r="A8" s="178" t="s">
        <v>76</v>
      </c>
      <c r="B8" s="178" t="s">
        <v>15</v>
      </c>
      <c r="C8" s="181">
        <v>1.7494172722620358</v>
      </c>
      <c r="D8" s="181">
        <v>2.2688835220311079</v>
      </c>
      <c r="E8" s="18">
        <v>1.4924687705804824</v>
      </c>
      <c r="F8" s="18">
        <v>2.0281124710826948</v>
      </c>
      <c r="G8" s="96"/>
    </row>
    <row r="9" spans="1:7" x14ac:dyDescent="0.25">
      <c r="A9" s="178" t="s">
        <v>93</v>
      </c>
      <c r="B9" s="178" t="s">
        <v>19</v>
      </c>
      <c r="C9" s="181">
        <v>1.738731054125116</v>
      </c>
      <c r="D9" s="181">
        <v>2.4850155456779142</v>
      </c>
      <c r="E9" s="18">
        <v>1.7627457826103785</v>
      </c>
      <c r="F9" s="18">
        <v>1.8507006088113658</v>
      </c>
      <c r="G9" s="96"/>
    </row>
    <row r="10" spans="1:7" x14ac:dyDescent="0.25">
      <c r="A10" s="178" t="s">
        <v>82</v>
      </c>
      <c r="B10" s="178" t="s">
        <v>9</v>
      </c>
      <c r="C10" s="181">
        <v>1.4792418003375227</v>
      </c>
      <c r="D10" s="181">
        <v>2.0215416614847297</v>
      </c>
      <c r="E10" s="18">
        <v>0.86478163139979825</v>
      </c>
      <c r="F10" s="18">
        <v>1.0923117899006738</v>
      </c>
      <c r="G10" s="96"/>
    </row>
    <row r="11" spans="1:7" x14ac:dyDescent="0.25">
      <c r="A11" s="178" t="s">
        <v>62</v>
      </c>
      <c r="B11" s="178" t="s">
        <v>62</v>
      </c>
      <c r="C11" s="181">
        <v>1.4775502237895655</v>
      </c>
      <c r="D11" s="181">
        <v>0.99601911830653511</v>
      </c>
      <c r="E11" s="18">
        <v>1.9410111203712825</v>
      </c>
      <c r="F11" s="18">
        <v>0.84891589354831631</v>
      </c>
      <c r="G11" s="96"/>
    </row>
    <row r="12" spans="1:7" x14ac:dyDescent="0.25">
      <c r="A12" s="178" t="s">
        <v>28</v>
      </c>
      <c r="B12" s="178" t="s">
        <v>28</v>
      </c>
      <c r="C12" s="181">
        <v>1.4340300642672177</v>
      </c>
      <c r="D12" s="181">
        <v>0.87373877517508303</v>
      </c>
      <c r="E12" s="18">
        <v>2.1431204183824528</v>
      </c>
      <c r="F12" s="18">
        <v>1.0391165357945389</v>
      </c>
      <c r="G12" s="96"/>
    </row>
    <row r="13" spans="1:7" x14ac:dyDescent="0.25">
      <c r="A13" s="178" t="s">
        <v>80</v>
      </c>
      <c r="B13" s="178" t="s">
        <v>11</v>
      </c>
      <c r="C13" s="181">
        <v>1.4320084574962644</v>
      </c>
      <c r="D13" s="181">
        <v>2.3768081923714162</v>
      </c>
      <c r="E13" s="18">
        <v>0.94155066983799662</v>
      </c>
      <c r="F13" s="18">
        <v>1.2448567753118351</v>
      </c>
      <c r="G13" s="96"/>
    </row>
    <row r="14" spans="1:7" x14ac:dyDescent="0.25">
      <c r="A14" s="178" t="s">
        <v>88</v>
      </c>
      <c r="B14" s="178" t="s">
        <v>24</v>
      </c>
      <c r="C14" s="181">
        <v>1.3916206496805097</v>
      </c>
      <c r="D14" s="181">
        <v>2.0726812245276034</v>
      </c>
      <c r="E14" s="18">
        <v>1.9871786826669151</v>
      </c>
      <c r="F14" s="18">
        <v>2.4076321264967886</v>
      </c>
      <c r="G14" s="96"/>
    </row>
    <row r="15" spans="1:7" x14ac:dyDescent="0.25">
      <c r="A15" s="178" t="s">
        <v>12</v>
      </c>
      <c r="B15" s="178" t="s">
        <v>12</v>
      </c>
      <c r="C15" s="181">
        <v>1.2940813758801772</v>
      </c>
      <c r="D15" s="181">
        <v>1.8090483601703244</v>
      </c>
      <c r="E15" s="18">
        <v>0.88684970173647681</v>
      </c>
      <c r="F15" s="18">
        <v>1.2242708533841624</v>
      </c>
      <c r="G15" s="96"/>
    </row>
    <row r="16" spans="1:7" x14ac:dyDescent="0.25">
      <c r="A16" s="178" t="s">
        <v>100</v>
      </c>
      <c r="B16" s="178" t="s">
        <v>30</v>
      </c>
      <c r="C16" s="181">
        <v>1.2566902406081502</v>
      </c>
      <c r="D16" s="181">
        <v>1.0268192357821211</v>
      </c>
      <c r="E16" s="18">
        <v>1.9698022142900993</v>
      </c>
      <c r="F16" s="18">
        <v>1.262007335795249</v>
      </c>
      <c r="G16" s="96"/>
    </row>
    <row r="17" spans="1:7" x14ac:dyDescent="0.25">
      <c r="A17" s="178" t="s">
        <v>101</v>
      </c>
      <c r="B17" s="178" t="s">
        <v>10</v>
      </c>
      <c r="C17" s="181">
        <v>1.1499387479768581</v>
      </c>
      <c r="D17" s="181">
        <v>1.8515526397833482</v>
      </c>
      <c r="E17" s="18">
        <v>0.65365793084772916</v>
      </c>
      <c r="F17" s="18">
        <v>1.1643627974923667</v>
      </c>
      <c r="G17" s="96"/>
    </row>
    <row r="18" spans="1:7" x14ac:dyDescent="0.25">
      <c r="A18" s="178" t="s">
        <v>104</v>
      </c>
      <c r="B18" s="178" t="s">
        <v>22</v>
      </c>
      <c r="C18" s="181">
        <v>1.0138188505085644</v>
      </c>
      <c r="D18" s="181">
        <v>1.2854824309022064</v>
      </c>
      <c r="E18" s="18">
        <v>1.3423624186553094</v>
      </c>
      <c r="F18" s="18">
        <v>1.2167172208092014</v>
      </c>
      <c r="G18" s="96"/>
    </row>
    <row r="19" spans="1:7" x14ac:dyDescent="0.25">
      <c r="A19" s="178" t="s">
        <v>48</v>
      </c>
      <c r="B19" s="178" t="s">
        <v>48</v>
      </c>
      <c r="C19" s="181">
        <v>1</v>
      </c>
      <c r="D19" s="181">
        <v>1</v>
      </c>
      <c r="E19" s="18">
        <v>1</v>
      </c>
      <c r="F19" s="18">
        <v>1</v>
      </c>
      <c r="G19" s="96"/>
    </row>
    <row r="20" spans="1:7" x14ac:dyDescent="0.25">
      <c r="A20" s="178" t="s">
        <v>84</v>
      </c>
      <c r="B20" s="178" t="s">
        <v>13</v>
      </c>
      <c r="C20" s="181">
        <v>0.90128487177285366</v>
      </c>
      <c r="D20" s="181">
        <v>1.179830832798169</v>
      </c>
      <c r="E20" s="18">
        <v>0.64343238923454449</v>
      </c>
      <c r="F20" s="18">
        <v>0.85557769765539904</v>
      </c>
      <c r="G20" s="96"/>
    </row>
    <row r="21" spans="1:7" x14ac:dyDescent="0.25">
      <c r="A21" s="178" t="s">
        <v>86</v>
      </c>
      <c r="B21" s="178" t="s">
        <v>26</v>
      </c>
      <c r="C21" s="181">
        <v>0.78609410177751726</v>
      </c>
      <c r="D21" s="181">
        <v>0.30321610959841261</v>
      </c>
      <c r="E21" s="18">
        <v>1.2020575028068592</v>
      </c>
      <c r="F21" s="18">
        <v>0.44618314139405491</v>
      </c>
      <c r="G21" s="96"/>
    </row>
    <row r="22" spans="1:7" x14ac:dyDescent="0.25">
      <c r="A22" s="178" t="s">
        <v>92</v>
      </c>
      <c r="B22" s="178" t="s">
        <v>29</v>
      </c>
      <c r="C22" s="181">
        <v>0.76581604564868611</v>
      </c>
      <c r="D22" s="181">
        <v>2.4242328941233944</v>
      </c>
      <c r="E22" s="18">
        <v>1.4304173548468486</v>
      </c>
      <c r="F22" s="18">
        <v>1.4972567612934617</v>
      </c>
      <c r="G22" s="96"/>
    </row>
    <row r="23" spans="1:7" x14ac:dyDescent="0.25">
      <c r="A23" s="178" t="s">
        <v>90</v>
      </c>
      <c r="B23" s="178" t="s">
        <v>27</v>
      </c>
      <c r="C23" s="181">
        <v>0.75941261680518446</v>
      </c>
      <c r="D23" s="181">
        <v>0.73470062101121147</v>
      </c>
      <c r="E23" s="18">
        <v>1.1618292857371668</v>
      </c>
      <c r="F23" s="18">
        <v>0.9300201626706478</v>
      </c>
      <c r="G23" s="96"/>
    </row>
    <row r="24" spans="1:7" x14ac:dyDescent="0.25">
      <c r="A24" s="178" t="s">
        <v>83</v>
      </c>
      <c r="B24" s="178" t="s">
        <v>17</v>
      </c>
      <c r="C24" s="181">
        <v>0.71501411694239914</v>
      </c>
      <c r="D24" s="181">
        <v>0.83748184269657278</v>
      </c>
      <c r="E24" s="18">
        <v>0.6271031991300422</v>
      </c>
      <c r="F24" s="18">
        <v>0.70387273790248361</v>
      </c>
      <c r="G24" s="96"/>
    </row>
    <row r="25" spans="1:7" x14ac:dyDescent="0.25">
      <c r="A25" s="178" t="s">
        <v>173</v>
      </c>
      <c r="B25" s="178" t="s">
        <v>63</v>
      </c>
      <c r="C25" s="181">
        <v>0.71408519639242485</v>
      </c>
      <c r="D25" s="181">
        <v>0.30899353130093998</v>
      </c>
      <c r="E25" s="18">
        <v>2.6482822013024472</v>
      </c>
      <c r="F25" s="18">
        <v>0.68665320815605091</v>
      </c>
      <c r="G25" s="96"/>
    </row>
    <row r="26" spans="1:7" x14ac:dyDescent="0.25">
      <c r="A26" s="178" t="s">
        <v>79</v>
      </c>
      <c r="B26" s="178" t="s">
        <v>18</v>
      </c>
      <c r="C26" s="181">
        <v>0.59802419890330338</v>
      </c>
      <c r="D26" s="181">
        <v>0.32002756890904915</v>
      </c>
      <c r="E26" s="18">
        <v>0.61066029980116321</v>
      </c>
      <c r="F26" s="18">
        <v>0.29556845446279434</v>
      </c>
      <c r="G26" s="96"/>
    </row>
    <row r="27" spans="1:7" x14ac:dyDescent="0.25">
      <c r="A27" s="178" t="s">
        <v>180</v>
      </c>
      <c r="B27" s="178" t="s">
        <v>64</v>
      </c>
      <c r="C27" s="181">
        <v>0.58004900705851126</v>
      </c>
      <c r="D27" s="181">
        <v>0.21556030665543016</v>
      </c>
      <c r="E27" s="18">
        <v>1.439885590554044</v>
      </c>
      <c r="F27" s="18">
        <v>0.4893054081581647</v>
      </c>
      <c r="G27" s="96"/>
    </row>
    <row r="28" spans="1:7" x14ac:dyDescent="0.25">
      <c r="A28" s="178" t="s">
        <v>97</v>
      </c>
      <c r="B28" s="178" t="s">
        <v>34</v>
      </c>
      <c r="C28" s="181">
        <v>0.50306646274470268</v>
      </c>
      <c r="D28" s="181">
        <v>0.25553596972640791</v>
      </c>
      <c r="E28" s="18">
        <v>1.2809810489978992</v>
      </c>
      <c r="F28" s="18">
        <v>0.45632079051299651</v>
      </c>
      <c r="G28" s="96"/>
    </row>
    <row r="29" spans="1:7" x14ac:dyDescent="0.25">
      <c r="A29" s="178" t="s">
        <v>178</v>
      </c>
      <c r="B29" s="178" t="s">
        <v>65</v>
      </c>
      <c r="C29" s="181">
        <v>0.46735189838257329</v>
      </c>
      <c r="D29" s="181">
        <v>0.10110285845796338</v>
      </c>
      <c r="E29" s="18">
        <v>1.5333438216397872</v>
      </c>
      <c r="F29" s="18">
        <v>0.23335193465367138</v>
      </c>
      <c r="G29" s="96"/>
    </row>
    <row r="30" spans="1:7" x14ac:dyDescent="0.25">
      <c r="A30" s="178" t="s">
        <v>174</v>
      </c>
      <c r="B30" s="178" t="s">
        <v>66</v>
      </c>
      <c r="C30" s="181">
        <v>0.44780068269614715</v>
      </c>
      <c r="D30" s="181">
        <v>0.20360304300112037</v>
      </c>
      <c r="E30" s="18">
        <v>0.9886834652845361</v>
      </c>
      <c r="F30" s="18">
        <v>0.29693137623955862</v>
      </c>
      <c r="G30" s="96"/>
    </row>
    <row r="31" spans="1:7" x14ac:dyDescent="0.25">
      <c r="A31" s="178" t="s">
        <v>135</v>
      </c>
      <c r="B31" s="178" t="s">
        <v>37</v>
      </c>
      <c r="C31" s="181">
        <v>0.38287547011667611</v>
      </c>
      <c r="D31" s="181">
        <v>0.10539780025458924</v>
      </c>
      <c r="E31" s="18">
        <v>2.1034219350137464</v>
      </c>
      <c r="F31" s="18">
        <v>0.35390161647835949</v>
      </c>
      <c r="G31" s="96"/>
    </row>
    <row r="32" spans="1:7" x14ac:dyDescent="0.25">
      <c r="A32" s="178" t="s">
        <v>95</v>
      </c>
      <c r="B32" s="178" t="s">
        <v>33</v>
      </c>
      <c r="C32" s="181">
        <v>0.32435579981580021</v>
      </c>
      <c r="D32" s="181">
        <v>0.12778818914687123</v>
      </c>
      <c r="E32" s="18">
        <v>0.79685717534041645</v>
      </c>
      <c r="F32" s="18">
        <v>0.29237297398141993</v>
      </c>
      <c r="G32" s="96"/>
    </row>
  </sheetData>
  <autoFilter ref="A4:F4">
    <sortState ref="A8:F35">
      <sortCondition descending="1" ref="C7"/>
    </sortState>
  </autoFilter>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B19" sqref="B19"/>
    </sheetView>
  </sheetViews>
  <sheetFormatPr defaultRowHeight="15" x14ac:dyDescent="0.25"/>
  <cols>
    <col min="1" max="1" width="59.7109375" customWidth="1"/>
    <col min="2" max="2" width="15.5703125" customWidth="1"/>
  </cols>
  <sheetData>
    <row r="1" spans="1:27" s="96" customFormat="1" x14ac:dyDescent="0.25">
      <c r="A1" s="8" t="s">
        <v>472</v>
      </c>
    </row>
    <row r="2" spans="1:27" s="96" customFormat="1" x14ac:dyDescent="0.25">
      <c r="A2" s="8" t="s">
        <v>583</v>
      </c>
    </row>
    <row r="3" spans="1:27" s="96" customFormat="1" x14ac:dyDescent="0.25"/>
    <row r="4" spans="1:27" x14ac:dyDescent="0.25">
      <c r="A4" s="1"/>
      <c r="B4" s="1">
        <v>1980</v>
      </c>
      <c r="C4" s="1">
        <v>1985</v>
      </c>
      <c r="D4" s="1">
        <v>1990</v>
      </c>
      <c r="E4" s="1">
        <v>1993</v>
      </c>
      <c r="F4" s="1">
        <v>1994</v>
      </c>
      <c r="G4" s="1">
        <v>1995</v>
      </c>
      <c r="H4" s="1">
        <v>1996</v>
      </c>
      <c r="I4" s="1">
        <v>1997</v>
      </c>
      <c r="J4" s="1">
        <v>1998</v>
      </c>
      <c r="K4" s="1">
        <v>1999</v>
      </c>
      <c r="L4" s="1">
        <v>2000</v>
      </c>
      <c r="M4" s="1">
        <v>2001</v>
      </c>
      <c r="N4" s="1">
        <v>2002</v>
      </c>
      <c r="O4" s="1">
        <v>2003</v>
      </c>
      <c r="P4" s="1">
        <v>2004</v>
      </c>
      <c r="Q4" s="1">
        <v>2005</v>
      </c>
      <c r="R4" s="1">
        <v>2006</v>
      </c>
      <c r="S4" s="1">
        <v>2007</v>
      </c>
      <c r="T4" s="1">
        <v>2008</v>
      </c>
      <c r="U4" s="1">
        <v>2009</v>
      </c>
      <c r="V4" s="1">
        <v>2010</v>
      </c>
      <c r="W4" s="1">
        <v>2011</v>
      </c>
      <c r="X4" s="1">
        <v>2012</v>
      </c>
      <c r="Y4" s="1">
        <v>2013</v>
      </c>
      <c r="Z4" s="1">
        <v>2014</v>
      </c>
      <c r="AA4" s="1">
        <v>2015</v>
      </c>
    </row>
    <row r="5" spans="1:27" x14ac:dyDescent="0.25">
      <c r="A5" s="1" t="s">
        <v>526</v>
      </c>
      <c r="B5" s="1">
        <v>19137</v>
      </c>
      <c r="C5" s="1">
        <v>20799</v>
      </c>
      <c r="D5" s="1">
        <v>18839</v>
      </c>
      <c r="E5" s="1">
        <v>18835</v>
      </c>
      <c r="F5" s="1">
        <v>18123</v>
      </c>
      <c r="G5" s="1">
        <v>16879</v>
      </c>
      <c r="H5" s="1">
        <v>18011</v>
      </c>
      <c r="I5" s="1">
        <v>17677</v>
      </c>
      <c r="J5" s="1">
        <v>15800</v>
      </c>
      <c r="K5" s="1">
        <v>17464</v>
      </c>
      <c r="L5" s="1">
        <v>17335</v>
      </c>
      <c r="M5" s="1">
        <v>17980</v>
      </c>
      <c r="N5" s="1">
        <v>18575</v>
      </c>
      <c r="O5" s="1">
        <v>19534</v>
      </c>
      <c r="P5" s="1">
        <v>20469</v>
      </c>
      <c r="Q5" s="1">
        <v>19758</v>
      </c>
      <c r="R5" s="1">
        <v>19212</v>
      </c>
      <c r="S5" s="1">
        <v>17812</v>
      </c>
      <c r="T5" s="1">
        <v>16461</v>
      </c>
      <c r="U5" s="1">
        <v>14855</v>
      </c>
      <c r="V5" s="1">
        <v>13259</v>
      </c>
      <c r="W5" s="1">
        <v>12993</v>
      </c>
      <c r="X5" s="1">
        <v>12438</v>
      </c>
      <c r="Y5" s="1">
        <v>11768</v>
      </c>
      <c r="Z5" s="1">
        <v>11244</v>
      </c>
      <c r="AA5" s="1">
        <v>11430</v>
      </c>
    </row>
    <row r="6" spans="1:27" x14ac:dyDescent="0.25">
      <c r="A6" s="1" t="s">
        <v>301</v>
      </c>
      <c r="B6" s="1">
        <v>17499</v>
      </c>
      <c r="C6" s="1">
        <v>16358</v>
      </c>
      <c r="D6" s="1">
        <v>14748</v>
      </c>
      <c r="E6" s="1">
        <v>10254</v>
      </c>
      <c r="F6" s="1">
        <v>7685</v>
      </c>
      <c r="G6" s="1">
        <v>12139</v>
      </c>
      <c r="H6" s="1">
        <v>12851</v>
      </c>
      <c r="I6" s="1">
        <v>12793</v>
      </c>
      <c r="J6" s="1">
        <v>12333</v>
      </c>
      <c r="K6" s="1">
        <v>13699</v>
      </c>
      <c r="L6" s="1">
        <v>13635</v>
      </c>
      <c r="M6" s="1">
        <v>12516</v>
      </c>
      <c r="N6" s="1">
        <v>13054</v>
      </c>
      <c r="O6" s="1">
        <v>11178</v>
      </c>
      <c r="P6" s="1">
        <v>11362</v>
      </c>
      <c r="Q6" s="1">
        <v>11958</v>
      </c>
      <c r="R6" s="1">
        <v>12192</v>
      </c>
      <c r="S6" s="1">
        <v>12457</v>
      </c>
      <c r="T6" s="1">
        <v>12027</v>
      </c>
      <c r="U6" s="1">
        <v>11517</v>
      </c>
      <c r="V6" s="1">
        <v>10413</v>
      </c>
      <c r="W6" s="1">
        <v>10080</v>
      </c>
      <c r="X6" s="1">
        <v>9337</v>
      </c>
      <c r="Y6" s="1">
        <v>9130</v>
      </c>
      <c r="Z6" s="1">
        <v>7736</v>
      </c>
      <c r="AA6" s="1">
        <v>7647</v>
      </c>
    </row>
    <row r="7" spans="1:27" x14ac:dyDescent="0.25">
      <c r="A7" s="1" t="s">
        <v>527</v>
      </c>
      <c r="B7" s="1">
        <v>12968</v>
      </c>
      <c r="C7" s="1">
        <v>13571</v>
      </c>
      <c r="D7" s="1">
        <v>12949</v>
      </c>
      <c r="E7" s="1">
        <v>10599</v>
      </c>
      <c r="F7" s="1">
        <v>9449</v>
      </c>
      <c r="G7" s="1">
        <v>7345</v>
      </c>
      <c r="H7" s="1">
        <v>8231</v>
      </c>
      <c r="I7" s="1">
        <v>8495</v>
      </c>
      <c r="J7" s="1">
        <v>8537</v>
      </c>
      <c r="K7" s="1">
        <v>8542</v>
      </c>
      <c r="L7" s="1">
        <v>8566</v>
      </c>
      <c r="M7" s="1">
        <v>8953</v>
      </c>
      <c r="N7" s="1">
        <v>10911</v>
      </c>
      <c r="O7" s="1">
        <v>8081</v>
      </c>
      <c r="P7" s="1">
        <v>7049</v>
      </c>
      <c r="Q7" s="1">
        <v>7548</v>
      </c>
      <c r="R7" s="1">
        <v>7218</v>
      </c>
      <c r="S7" s="1">
        <v>7729</v>
      </c>
      <c r="T7" s="1">
        <v>7269</v>
      </c>
      <c r="U7" s="1">
        <v>7521</v>
      </c>
      <c r="V7" s="1">
        <v>7631</v>
      </c>
      <c r="W7" s="1">
        <v>8155</v>
      </c>
      <c r="X7" s="1">
        <v>8135</v>
      </c>
      <c r="Y7" s="1">
        <v>7861</v>
      </c>
      <c r="Z7" s="1">
        <v>7638</v>
      </c>
      <c r="AA7" s="1">
        <v>8002</v>
      </c>
    </row>
    <row r="8" spans="1:27" x14ac:dyDescent="0.25">
      <c r="A8" s="1" t="s">
        <v>303</v>
      </c>
      <c r="B8" s="1">
        <v>3655</v>
      </c>
      <c r="C8" s="1">
        <v>3575</v>
      </c>
      <c r="D8" s="1">
        <v>3129</v>
      </c>
      <c r="E8" s="1">
        <v>4056</v>
      </c>
      <c r="F8" s="1">
        <v>3082</v>
      </c>
      <c r="G8" s="1">
        <v>3001</v>
      </c>
      <c r="H8" s="1">
        <v>2853</v>
      </c>
      <c r="I8" s="1">
        <v>3155</v>
      </c>
      <c r="J8" s="1">
        <v>3347</v>
      </c>
      <c r="K8" s="1">
        <v>4225</v>
      </c>
      <c r="L8" s="1">
        <v>5233</v>
      </c>
      <c r="M8" s="1">
        <v>6615</v>
      </c>
      <c r="N8" s="1">
        <v>7414</v>
      </c>
      <c r="O8" s="1">
        <v>8195</v>
      </c>
      <c r="P8" s="1">
        <v>8268</v>
      </c>
      <c r="Q8" s="1">
        <v>9875</v>
      </c>
      <c r="R8" s="1">
        <v>9553</v>
      </c>
      <c r="S8" s="1">
        <v>9972</v>
      </c>
      <c r="T8" s="1">
        <v>8460</v>
      </c>
      <c r="U8" s="1">
        <v>8669</v>
      </c>
      <c r="V8" s="1">
        <v>8263</v>
      </c>
      <c r="W8" s="1">
        <v>8587</v>
      </c>
      <c r="X8" s="1">
        <v>8178</v>
      </c>
      <c r="Y8" s="1">
        <v>7522</v>
      </c>
      <c r="Z8" s="1">
        <v>6913</v>
      </c>
      <c r="AA8" s="1">
        <v>10491</v>
      </c>
    </row>
    <row r="9" spans="1:27" x14ac:dyDescent="0.25">
      <c r="A9" s="1" t="s">
        <v>302</v>
      </c>
      <c r="B9" s="1" t="s">
        <v>200</v>
      </c>
      <c r="C9" s="1" t="s">
        <v>200</v>
      </c>
      <c r="D9" s="1" t="s">
        <v>200</v>
      </c>
      <c r="E9" s="1">
        <v>104</v>
      </c>
      <c r="F9" s="1">
        <v>163</v>
      </c>
      <c r="G9" s="1">
        <v>325</v>
      </c>
      <c r="H9" s="1">
        <v>410</v>
      </c>
      <c r="I9" s="1">
        <v>618</v>
      </c>
      <c r="J9" s="1">
        <v>586</v>
      </c>
      <c r="K9" s="1">
        <v>672</v>
      </c>
      <c r="L9" s="1">
        <v>698</v>
      </c>
      <c r="M9" s="1">
        <v>831</v>
      </c>
      <c r="N9" s="1">
        <v>1212</v>
      </c>
      <c r="O9" s="1">
        <v>1456</v>
      </c>
      <c r="P9" s="1">
        <v>1758</v>
      </c>
      <c r="Q9" s="1">
        <v>1787</v>
      </c>
      <c r="R9" s="1">
        <v>1850</v>
      </c>
      <c r="S9" s="1">
        <v>2487</v>
      </c>
      <c r="T9" s="1">
        <v>2724</v>
      </c>
      <c r="U9" s="1">
        <v>2660</v>
      </c>
      <c r="V9" s="1">
        <v>3012</v>
      </c>
      <c r="W9" s="1">
        <v>2991</v>
      </c>
      <c r="X9" s="1">
        <v>3129</v>
      </c>
      <c r="Y9" s="1">
        <v>3112</v>
      </c>
      <c r="Z9" s="1">
        <v>2579</v>
      </c>
      <c r="AA9" s="1">
        <v>3459</v>
      </c>
    </row>
    <row r="10" spans="1:27" x14ac:dyDescent="0.25">
      <c r="A10" s="1" t="s">
        <v>304</v>
      </c>
      <c r="B10" s="1" t="s">
        <v>200</v>
      </c>
      <c r="C10" s="1" t="s">
        <v>200</v>
      </c>
      <c r="D10" s="1" t="s">
        <v>200</v>
      </c>
      <c r="E10" s="1">
        <v>1</v>
      </c>
      <c r="F10" s="1">
        <v>9</v>
      </c>
      <c r="G10" s="1">
        <v>29</v>
      </c>
      <c r="H10" s="1">
        <v>38</v>
      </c>
      <c r="I10" s="1">
        <v>48</v>
      </c>
      <c r="J10" s="1">
        <v>106</v>
      </c>
      <c r="K10" s="1">
        <v>135</v>
      </c>
      <c r="L10" s="1">
        <v>117</v>
      </c>
      <c r="M10" s="1">
        <v>149</v>
      </c>
      <c r="N10" s="1">
        <v>188</v>
      </c>
      <c r="O10" s="1">
        <v>226</v>
      </c>
      <c r="P10" s="1">
        <v>209</v>
      </c>
      <c r="Q10" s="1">
        <v>131</v>
      </c>
      <c r="R10" s="1">
        <v>143</v>
      </c>
      <c r="S10" s="1">
        <v>153</v>
      </c>
      <c r="T10" s="1">
        <v>161</v>
      </c>
      <c r="U10" s="1">
        <v>160</v>
      </c>
      <c r="V10" s="1">
        <v>175</v>
      </c>
      <c r="W10" s="1">
        <v>250</v>
      </c>
      <c r="X10" s="1">
        <v>190</v>
      </c>
      <c r="Y10" s="1">
        <v>233</v>
      </c>
      <c r="Z10" s="1">
        <v>213</v>
      </c>
      <c r="AA10" s="1">
        <v>208</v>
      </c>
    </row>
    <row r="11" spans="1:27" x14ac:dyDescent="0.25">
      <c r="A11" s="102" t="s">
        <v>305</v>
      </c>
    </row>
    <row r="12" spans="1:27" s="96" customFormat="1" x14ac:dyDescent="0.25">
      <c r="A12" s="95" t="s">
        <v>306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zoomScale="90" zoomScaleNormal="90" workbookViewId="0">
      <selection activeCell="K14" sqref="K14"/>
    </sheetView>
  </sheetViews>
  <sheetFormatPr defaultRowHeight="15" x14ac:dyDescent="0.25"/>
  <cols>
    <col min="1" max="1" width="20.140625" customWidth="1"/>
    <col min="2" max="2" width="10.28515625" customWidth="1"/>
    <col min="3" max="3" width="9.42578125" customWidth="1"/>
    <col min="4" max="4" width="10.140625" customWidth="1"/>
    <col min="5" max="5" width="16.7109375" customWidth="1"/>
    <col min="8" max="8" width="10.140625" customWidth="1"/>
    <col min="10" max="10" width="10.5703125" customWidth="1"/>
    <col min="12" max="12" width="11" customWidth="1"/>
    <col min="14" max="14" width="10.7109375" customWidth="1"/>
    <col min="16" max="16" width="11" customWidth="1"/>
    <col min="18" max="18" width="10.5703125" customWidth="1"/>
    <col min="20" max="20" width="10.140625" customWidth="1"/>
    <col min="22" max="22" width="10.42578125" customWidth="1"/>
    <col min="24" max="24" width="10.42578125" customWidth="1"/>
    <col min="27" max="27" width="11.5703125" customWidth="1"/>
    <col min="28" max="28" width="12" customWidth="1"/>
  </cols>
  <sheetData>
    <row r="1" spans="1:6" s="96" customFormat="1" x14ac:dyDescent="0.25">
      <c r="A1" s="8" t="s">
        <v>528</v>
      </c>
    </row>
    <row r="2" spans="1:6" s="8" customFormat="1" x14ac:dyDescent="0.25">
      <c r="A2" s="8" t="s">
        <v>531</v>
      </c>
    </row>
    <row r="3" spans="1:6" s="8" customFormat="1" x14ac:dyDescent="0.25">
      <c r="A3" s="8" t="s">
        <v>529</v>
      </c>
    </row>
    <row r="4" spans="1:6" s="8" customFormat="1" x14ac:dyDescent="0.25">
      <c r="A4" s="8" t="s">
        <v>497</v>
      </c>
    </row>
    <row r="5" spans="1:6" s="8" customFormat="1" x14ac:dyDescent="0.25">
      <c r="A5" s="8" t="s">
        <v>530</v>
      </c>
    </row>
    <row r="6" spans="1:6" s="96" customFormat="1" x14ac:dyDescent="0.25"/>
    <row r="7" spans="1:6" ht="120" x14ac:dyDescent="0.25">
      <c r="A7" s="11"/>
      <c r="B7" s="11" t="s">
        <v>307</v>
      </c>
      <c r="C7" s="11" t="s">
        <v>308</v>
      </c>
      <c r="D7" s="11" t="s">
        <v>211</v>
      </c>
      <c r="E7" s="32" t="s">
        <v>437</v>
      </c>
    </row>
    <row r="8" spans="1:6" x14ac:dyDescent="0.25">
      <c r="A8" s="1" t="s">
        <v>309</v>
      </c>
      <c r="B8" s="3">
        <v>9.5388237931376274</v>
      </c>
      <c r="C8" s="3">
        <v>17.958165795388542</v>
      </c>
      <c r="D8" s="3">
        <f t="shared" ref="D8:D39" si="0">SUM(B8:C8)</f>
        <v>27.496989588526169</v>
      </c>
      <c r="E8" s="1"/>
    </row>
    <row r="9" spans="1:6" x14ac:dyDescent="0.25">
      <c r="A9" s="1" t="s">
        <v>12</v>
      </c>
      <c r="B9" s="3">
        <v>6.7071092439311037</v>
      </c>
      <c r="C9" s="3">
        <v>9.0537371460588254</v>
      </c>
      <c r="D9" s="3">
        <f t="shared" si="0"/>
        <v>15.760846389989929</v>
      </c>
      <c r="E9" s="18">
        <v>0.28100263852242746</v>
      </c>
      <c r="F9" s="96"/>
    </row>
    <row r="10" spans="1:6" x14ac:dyDescent="0.25">
      <c r="A10" s="1" t="s">
        <v>105</v>
      </c>
      <c r="B10" s="3">
        <v>5.8040012267921126</v>
      </c>
      <c r="C10" s="3">
        <v>8.2248696624159052</v>
      </c>
      <c r="D10" s="3">
        <f t="shared" si="0"/>
        <v>14.028870889208019</v>
      </c>
      <c r="E10" s="18"/>
      <c r="F10" s="96"/>
    </row>
    <row r="11" spans="1:6" x14ac:dyDescent="0.25">
      <c r="A11" s="1" t="s">
        <v>101</v>
      </c>
      <c r="B11" s="3">
        <v>5.7668583882362308</v>
      </c>
      <c r="C11" s="3">
        <v>7.8499651639455799</v>
      </c>
      <c r="D11" s="3">
        <f t="shared" si="0"/>
        <v>13.61682355218181</v>
      </c>
      <c r="E11" s="18"/>
      <c r="F11" s="96"/>
    </row>
    <row r="12" spans="1:6" x14ac:dyDescent="0.25">
      <c r="A12" s="1" t="s">
        <v>92</v>
      </c>
      <c r="B12" s="3">
        <v>3.7884705106040601</v>
      </c>
      <c r="C12" s="3">
        <v>9.3673091664093278</v>
      </c>
      <c r="D12" s="3">
        <f t="shared" si="0"/>
        <v>13.155779677013388</v>
      </c>
      <c r="E12" s="18"/>
      <c r="F12" s="96"/>
    </row>
    <row r="13" spans="1:6" x14ac:dyDescent="0.25">
      <c r="A13" s="1" t="s">
        <v>310</v>
      </c>
      <c r="B13" s="3">
        <v>4.7408569337808775</v>
      </c>
      <c r="C13" s="3">
        <v>8.1491773721765366</v>
      </c>
      <c r="D13" s="3">
        <f t="shared" si="0"/>
        <v>12.890034305957414</v>
      </c>
      <c r="E13" s="18"/>
      <c r="F13" s="96"/>
    </row>
    <row r="14" spans="1:6" x14ac:dyDescent="0.25">
      <c r="A14" s="1" t="s">
        <v>89</v>
      </c>
      <c r="B14" s="3">
        <v>4.8645403987957474</v>
      </c>
      <c r="C14" s="3">
        <v>6.9462251615072859</v>
      </c>
      <c r="D14" s="3">
        <f t="shared" si="0"/>
        <v>11.810765560303032</v>
      </c>
      <c r="E14" s="18"/>
      <c r="F14" s="96"/>
    </row>
    <row r="15" spans="1:6" x14ac:dyDescent="0.25">
      <c r="A15" s="1" t="s">
        <v>104</v>
      </c>
      <c r="B15" s="3">
        <v>4.2582095305703271</v>
      </c>
      <c r="C15" s="3">
        <v>7.4727400978261684</v>
      </c>
      <c r="D15" s="3">
        <f t="shared" si="0"/>
        <v>11.730949628396495</v>
      </c>
      <c r="E15" s="18"/>
      <c r="F15" s="96"/>
    </row>
    <row r="16" spans="1:6" x14ac:dyDescent="0.25">
      <c r="A16" s="1" t="s">
        <v>82</v>
      </c>
      <c r="B16" s="3">
        <v>4.502155878224908</v>
      </c>
      <c r="C16" s="3">
        <v>5.8906127471337566</v>
      </c>
      <c r="D16" s="3">
        <f t="shared" si="0"/>
        <v>10.392768625358665</v>
      </c>
      <c r="E16" s="18">
        <v>0.16810532143037504</v>
      </c>
      <c r="F16" s="96"/>
    </row>
    <row r="17" spans="1:6" x14ac:dyDescent="0.25">
      <c r="A17" s="1" t="s">
        <v>223</v>
      </c>
      <c r="B17" s="3">
        <v>3.3932903873504561</v>
      </c>
      <c r="C17" s="3">
        <v>4.8203798209654476</v>
      </c>
      <c r="D17" s="3">
        <f t="shared" si="0"/>
        <v>8.2136702083159037</v>
      </c>
      <c r="E17" s="18"/>
      <c r="F17" s="96"/>
    </row>
    <row r="18" spans="1:6" x14ac:dyDescent="0.25">
      <c r="A18" s="1" t="s">
        <v>311</v>
      </c>
      <c r="B18" s="3">
        <v>3.0801683098643089</v>
      </c>
      <c r="C18" s="3">
        <v>4.9527175477873788</v>
      </c>
      <c r="D18" s="3">
        <f t="shared" si="0"/>
        <v>8.0328858576516886</v>
      </c>
      <c r="E18" s="18"/>
      <c r="F18" s="96"/>
    </row>
    <row r="19" spans="1:6" x14ac:dyDescent="0.25">
      <c r="A19" s="1" t="s">
        <v>312</v>
      </c>
      <c r="B19" s="3">
        <v>3.3108876257105377</v>
      </c>
      <c r="C19" s="3">
        <v>4.4914735461303019</v>
      </c>
      <c r="D19" s="3">
        <f t="shared" si="0"/>
        <v>7.8023611718408397</v>
      </c>
      <c r="E19" s="18"/>
      <c r="F19" s="96"/>
    </row>
    <row r="20" spans="1:6" x14ac:dyDescent="0.25">
      <c r="A20" s="1" t="s">
        <v>83</v>
      </c>
      <c r="B20" s="3">
        <v>2.9617812995273254</v>
      </c>
      <c r="C20" s="3">
        <v>4.6559562493927631</v>
      </c>
      <c r="D20" s="3">
        <f t="shared" si="0"/>
        <v>7.617737548920088</v>
      </c>
      <c r="E20" s="18"/>
      <c r="F20" s="96"/>
    </row>
    <row r="21" spans="1:6" x14ac:dyDescent="0.25">
      <c r="A21" s="1" t="s">
        <v>88</v>
      </c>
      <c r="B21" s="3">
        <v>2.8903017244171085</v>
      </c>
      <c r="C21" s="3">
        <v>4.5059328917205805</v>
      </c>
      <c r="D21" s="3">
        <f t="shared" si="0"/>
        <v>7.3962346161376891</v>
      </c>
      <c r="E21" s="18">
        <v>0.17832489645651173</v>
      </c>
      <c r="F21" s="96"/>
    </row>
    <row r="22" spans="1:6" x14ac:dyDescent="0.25">
      <c r="A22" s="1" t="s">
        <v>94</v>
      </c>
      <c r="B22" s="3">
        <v>1.9720277149321264</v>
      </c>
      <c r="C22" s="3">
        <v>5.3144994343891403</v>
      </c>
      <c r="D22" s="3">
        <f t="shared" si="0"/>
        <v>7.2865271493212669</v>
      </c>
      <c r="E22" s="18">
        <v>0.19813821190768635</v>
      </c>
      <c r="F22" s="96"/>
    </row>
    <row r="23" spans="1:6" x14ac:dyDescent="0.25">
      <c r="A23" s="1" t="s">
        <v>6</v>
      </c>
      <c r="B23" s="3">
        <v>1.7113145843375721</v>
      </c>
      <c r="C23" s="3">
        <v>5.1705779426956004</v>
      </c>
      <c r="D23" s="3">
        <f t="shared" si="0"/>
        <v>6.8818925270331723</v>
      </c>
      <c r="E23" s="18"/>
      <c r="F23" s="96"/>
    </row>
    <row r="24" spans="1:6" x14ac:dyDescent="0.25">
      <c r="A24" s="1" t="s">
        <v>80</v>
      </c>
      <c r="B24" s="3">
        <v>2.4703316498328056</v>
      </c>
      <c r="C24" s="3">
        <v>3.8779779046562508</v>
      </c>
      <c r="D24" s="3">
        <f t="shared" si="0"/>
        <v>6.348309554489056</v>
      </c>
      <c r="E24" s="18"/>
      <c r="F24" s="96"/>
    </row>
    <row r="25" spans="1:6" x14ac:dyDescent="0.25">
      <c r="A25" s="1" t="s">
        <v>100</v>
      </c>
      <c r="B25" s="3">
        <v>2.7704163511039304</v>
      </c>
      <c r="C25" s="3">
        <v>3.4977594821702094</v>
      </c>
      <c r="D25" s="3">
        <f t="shared" si="0"/>
        <v>6.2681758332741397</v>
      </c>
      <c r="E25" s="18"/>
      <c r="F25" s="96"/>
    </row>
    <row r="26" spans="1:6" x14ac:dyDescent="0.25">
      <c r="A26" s="1" t="s">
        <v>99</v>
      </c>
      <c r="B26" s="3">
        <v>2.5661919924078949</v>
      </c>
      <c r="C26" s="3">
        <v>3.5244270291025117</v>
      </c>
      <c r="D26" s="3">
        <f t="shared" si="0"/>
        <v>6.0906190215104061</v>
      </c>
      <c r="E26" s="18">
        <v>0.18450110419594459</v>
      </c>
      <c r="F26" s="96"/>
    </row>
    <row r="27" spans="1:6" x14ac:dyDescent="0.25">
      <c r="A27" s="1" t="s">
        <v>313</v>
      </c>
      <c r="B27" s="3">
        <v>2.2662166611787948</v>
      </c>
      <c r="C27" s="3">
        <v>3.5508725716167273</v>
      </c>
      <c r="D27" s="3">
        <f t="shared" si="0"/>
        <v>5.8170892327955226</v>
      </c>
      <c r="E27" s="18">
        <v>5.8593927290881857E-2</v>
      </c>
      <c r="F27" s="96"/>
    </row>
    <row r="28" spans="1:6" x14ac:dyDescent="0.25">
      <c r="A28" s="1" t="s">
        <v>76</v>
      </c>
      <c r="B28" s="3">
        <v>1.8580335323226644</v>
      </c>
      <c r="C28" s="3">
        <v>3.4287894203532234</v>
      </c>
      <c r="D28" s="3">
        <f t="shared" si="0"/>
        <v>5.2868229526758874</v>
      </c>
      <c r="E28" s="18">
        <v>0.25268443030423543</v>
      </c>
      <c r="F28" s="96"/>
    </row>
    <row r="29" spans="1:6" x14ac:dyDescent="0.25">
      <c r="A29" s="1" t="s">
        <v>314</v>
      </c>
      <c r="B29" s="3">
        <v>2.3075624268681372</v>
      </c>
      <c r="C29" s="3">
        <v>2.7064356263463334</v>
      </c>
      <c r="D29" s="3">
        <f t="shared" si="0"/>
        <v>5.0139980532144701</v>
      </c>
      <c r="E29" s="18"/>
      <c r="F29" s="96"/>
    </row>
    <row r="30" spans="1:6" x14ac:dyDescent="0.25">
      <c r="A30" s="1" t="s">
        <v>79</v>
      </c>
      <c r="B30" s="3">
        <v>1.6941600215367192</v>
      </c>
      <c r="C30" s="3">
        <v>3.1225369477181997</v>
      </c>
      <c r="D30" s="3">
        <f t="shared" si="0"/>
        <v>4.8166969692549184</v>
      </c>
      <c r="E30" s="18">
        <v>0.1311288334073582</v>
      </c>
      <c r="F30" s="96"/>
    </row>
    <row r="31" spans="1:6" x14ac:dyDescent="0.25">
      <c r="A31" s="1" t="s">
        <v>86</v>
      </c>
      <c r="B31" s="3">
        <v>1.2661964974175612</v>
      </c>
      <c r="C31" s="3">
        <v>3.2425384100384842</v>
      </c>
      <c r="D31" s="3">
        <f t="shared" si="0"/>
        <v>4.508734907456045</v>
      </c>
      <c r="E31" s="18">
        <v>0.10158301980549443</v>
      </c>
      <c r="F31" s="96"/>
    </row>
    <row r="32" spans="1:6" x14ac:dyDescent="0.25">
      <c r="A32" s="1" t="s">
        <v>95</v>
      </c>
      <c r="B32" s="3">
        <v>2.0339702604552317</v>
      </c>
      <c r="C32" s="3">
        <v>2.4064588897809527</v>
      </c>
      <c r="D32" s="3">
        <f t="shared" si="0"/>
        <v>4.4404291502361843</v>
      </c>
      <c r="E32" s="18">
        <v>1.999717554017794E-2</v>
      </c>
      <c r="F32" s="96"/>
    </row>
    <row r="33" spans="1:36" x14ac:dyDescent="0.25">
      <c r="A33" s="1" t="s">
        <v>136</v>
      </c>
      <c r="B33" s="3">
        <v>2.1479763257009625</v>
      </c>
      <c r="C33" s="3">
        <v>2.2411789322651998</v>
      </c>
      <c r="D33" s="3">
        <f t="shared" si="0"/>
        <v>4.3891552579661628</v>
      </c>
      <c r="E33" s="18">
        <v>0.20615890508354071</v>
      </c>
      <c r="F33" s="96"/>
    </row>
    <row r="34" spans="1:36" x14ac:dyDescent="0.25">
      <c r="A34" s="1" t="s">
        <v>28</v>
      </c>
      <c r="B34" s="3">
        <v>1.9510902448726246</v>
      </c>
      <c r="C34" s="3">
        <v>2.1621442018461874</v>
      </c>
      <c r="D34" s="3">
        <f t="shared" si="0"/>
        <v>4.1132344467188116</v>
      </c>
      <c r="E34" s="18">
        <v>0.15942466684284043</v>
      </c>
      <c r="F34" s="96"/>
    </row>
    <row r="35" spans="1:36" x14ac:dyDescent="0.25">
      <c r="A35" s="1" t="s">
        <v>81</v>
      </c>
      <c r="B35" s="3">
        <v>1.8920189701367289</v>
      </c>
      <c r="C35" s="3">
        <v>2.2029769318725068</v>
      </c>
      <c r="D35" s="3">
        <f t="shared" si="0"/>
        <v>4.0949959020092361</v>
      </c>
      <c r="E35" s="18">
        <v>8.7387666563371547E-2</v>
      </c>
      <c r="F35" s="96"/>
    </row>
    <row r="36" spans="1:36" x14ac:dyDescent="0.25">
      <c r="A36" s="1" t="s">
        <v>90</v>
      </c>
      <c r="B36" s="3">
        <v>1.9951651388289975</v>
      </c>
      <c r="C36" s="3">
        <v>1.9180152249899685</v>
      </c>
      <c r="D36" s="3">
        <f t="shared" si="0"/>
        <v>3.9131803638189657</v>
      </c>
      <c r="E36" s="1"/>
      <c r="F36" s="96"/>
    </row>
    <row r="37" spans="1:36" x14ac:dyDescent="0.25">
      <c r="A37" s="1" t="s">
        <v>97</v>
      </c>
      <c r="B37" s="3">
        <v>1.9202747935574711</v>
      </c>
      <c r="C37" s="3">
        <v>1.9028645670311599</v>
      </c>
      <c r="D37" s="3">
        <f t="shared" si="0"/>
        <v>3.8231393605886312</v>
      </c>
      <c r="E37" s="18">
        <v>5.6971085027197249E-2</v>
      </c>
      <c r="F37" s="96"/>
    </row>
    <row r="38" spans="1:36" x14ac:dyDescent="0.25">
      <c r="A38" s="1" t="s">
        <v>139</v>
      </c>
      <c r="B38" s="3">
        <v>0.91719745222929938</v>
      </c>
      <c r="C38" s="3">
        <v>2.7937174290677476</v>
      </c>
      <c r="D38" s="3">
        <f t="shared" si="0"/>
        <v>3.7109148812970467</v>
      </c>
      <c r="E38" s="18">
        <v>0.15516441172317219</v>
      </c>
      <c r="F38" s="96"/>
    </row>
    <row r="39" spans="1:36" x14ac:dyDescent="0.25">
      <c r="A39" s="1" t="s">
        <v>173</v>
      </c>
      <c r="B39" s="3">
        <v>1.7803873794961655</v>
      </c>
      <c r="C39" s="3">
        <v>1.2351103179417902</v>
      </c>
      <c r="D39" s="3">
        <f t="shared" si="0"/>
        <v>3.0154976974379557</v>
      </c>
      <c r="E39" s="1"/>
      <c r="F39" s="96"/>
    </row>
    <row r="41" spans="1:36" x14ac:dyDescent="0.25">
      <c r="A41" s="8" t="s">
        <v>315</v>
      </c>
      <c r="B41" s="8"/>
      <c r="C41" s="8"/>
    </row>
    <row r="42" spans="1:36" x14ac:dyDescent="0.25">
      <c r="A42" s="8" t="s">
        <v>316</v>
      </c>
      <c r="B42" s="8"/>
      <c r="C42" s="8"/>
    </row>
    <row r="43" spans="1:36" x14ac:dyDescent="0.25">
      <c r="A43" t="s">
        <v>114</v>
      </c>
    </row>
    <row r="44" spans="1:36" x14ac:dyDescent="0.25">
      <c r="A44" t="s">
        <v>115</v>
      </c>
      <c r="C44" t="s">
        <v>116</v>
      </c>
    </row>
    <row r="45" spans="1:36" x14ac:dyDescent="0.25">
      <c r="A45" t="s">
        <v>117</v>
      </c>
      <c r="C45" t="s">
        <v>118</v>
      </c>
    </row>
    <row r="46" spans="1:36" x14ac:dyDescent="0.25">
      <c r="A46" t="s">
        <v>119</v>
      </c>
      <c r="C46" t="s">
        <v>120</v>
      </c>
    </row>
    <row r="47" spans="1:36" x14ac:dyDescent="0.25">
      <c r="A47" s="1" t="s">
        <v>74</v>
      </c>
      <c r="B47" s="1">
        <v>2007</v>
      </c>
      <c r="C47" s="1"/>
      <c r="D47" s="1"/>
      <c r="E47" s="1"/>
      <c r="F47" s="1">
        <v>2008</v>
      </c>
      <c r="G47" s="1"/>
      <c r="H47" s="1"/>
      <c r="I47" s="1"/>
      <c r="J47" s="1">
        <v>2009</v>
      </c>
      <c r="K47" s="1"/>
      <c r="L47" s="1"/>
      <c r="M47" s="1"/>
      <c r="N47" s="1">
        <v>2010</v>
      </c>
      <c r="O47" s="1"/>
      <c r="P47" s="1"/>
      <c r="Q47" s="1"/>
      <c r="R47" s="1">
        <v>2011</v>
      </c>
      <c r="S47" s="1"/>
      <c r="T47" s="1"/>
      <c r="U47" s="1"/>
      <c r="V47" s="113" t="s">
        <v>317</v>
      </c>
      <c r="W47" s="113"/>
      <c r="X47" s="113"/>
      <c r="Y47" s="113"/>
      <c r="Z47" s="113"/>
      <c r="AA47" s="113"/>
      <c r="AB47" s="113"/>
      <c r="AC47" s="1">
        <v>2013</v>
      </c>
      <c r="AD47" s="1"/>
      <c r="AE47" s="1"/>
      <c r="AF47" s="1"/>
      <c r="AG47" s="1">
        <v>2014</v>
      </c>
      <c r="AH47" s="1"/>
      <c r="AI47" s="1"/>
      <c r="AJ47" s="1"/>
    </row>
    <row r="48" spans="1:36" ht="96.75" customHeight="1" x14ac:dyDescent="0.25">
      <c r="A48" s="2" t="s">
        <v>121</v>
      </c>
      <c r="B48" s="2" t="s">
        <v>122</v>
      </c>
      <c r="C48" s="2" t="s">
        <v>123</v>
      </c>
      <c r="D48" s="2" t="s">
        <v>124</v>
      </c>
      <c r="E48" s="2" t="s">
        <v>125</v>
      </c>
      <c r="F48" s="2" t="s">
        <v>122</v>
      </c>
      <c r="G48" s="2" t="s">
        <v>123</v>
      </c>
      <c r="H48" s="2" t="s">
        <v>124</v>
      </c>
      <c r="I48" s="2" t="s">
        <v>125</v>
      </c>
      <c r="J48" s="2" t="s">
        <v>122</v>
      </c>
      <c r="K48" s="2" t="s">
        <v>123</v>
      </c>
      <c r="L48" s="2" t="s">
        <v>124</v>
      </c>
      <c r="M48" s="2" t="s">
        <v>125</v>
      </c>
      <c r="N48" s="2" t="s">
        <v>122</v>
      </c>
      <c r="O48" s="2" t="s">
        <v>123</v>
      </c>
      <c r="P48" s="2" t="s">
        <v>124</v>
      </c>
      <c r="Q48" s="2" t="s">
        <v>125</v>
      </c>
      <c r="R48" s="2" t="s">
        <v>122</v>
      </c>
      <c r="S48" s="2" t="s">
        <v>123</v>
      </c>
      <c r="T48" s="2" t="s">
        <v>124</v>
      </c>
      <c r="U48" s="2" t="s">
        <v>125</v>
      </c>
      <c r="V48" s="185" t="s">
        <v>122</v>
      </c>
      <c r="W48" s="185" t="s">
        <v>123</v>
      </c>
      <c r="X48" s="185" t="s">
        <v>124</v>
      </c>
      <c r="Y48" s="185" t="s">
        <v>125</v>
      </c>
      <c r="Z48" s="186" t="s">
        <v>257</v>
      </c>
      <c r="AA48" s="186" t="s">
        <v>256</v>
      </c>
      <c r="AB48" s="186" t="s">
        <v>318</v>
      </c>
      <c r="AC48" s="2" t="s">
        <v>122</v>
      </c>
      <c r="AD48" s="2" t="s">
        <v>123</v>
      </c>
      <c r="AE48" s="2" t="s">
        <v>124</v>
      </c>
      <c r="AF48" s="2" t="s">
        <v>125</v>
      </c>
      <c r="AG48" s="2" t="s">
        <v>122</v>
      </c>
      <c r="AH48" s="2" t="s">
        <v>123</v>
      </c>
      <c r="AI48" s="2" t="s">
        <v>124</v>
      </c>
      <c r="AJ48" s="2" t="s">
        <v>125</v>
      </c>
    </row>
    <row r="49" spans="1:36" x14ac:dyDescent="0.25">
      <c r="A49" s="1" t="s">
        <v>126</v>
      </c>
      <c r="B49" s="1" t="s">
        <v>127</v>
      </c>
      <c r="C49" s="1"/>
      <c r="D49" s="1"/>
      <c r="E49" s="1"/>
      <c r="F49" s="1"/>
      <c r="G49" s="1"/>
      <c r="H49" s="1"/>
      <c r="I49" s="1"/>
      <c r="J49" s="1"/>
      <c r="K49" s="1"/>
      <c r="L49" s="1"/>
      <c r="M49" s="1"/>
      <c r="N49" s="1"/>
      <c r="O49" s="1"/>
      <c r="P49" s="1"/>
      <c r="Q49" s="1"/>
      <c r="R49" s="1"/>
      <c r="S49" s="1"/>
      <c r="T49" s="1"/>
      <c r="U49" s="1"/>
      <c r="V49" s="1"/>
      <c r="W49" s="1"/>
      <c r="X49" s="1"/>
      <c r="Y49" s="1"/>
      <c r="Z49" s="33"/>
      <c r="AA49" s="33"/>
      <c r="AB49" s="33"/>
      <c r="AC49" s="1"/>
      <c r="AD49" s="1"/>
      <c r="AE49" s="1"/>
      <c r="AF49" s="1"/>
      <c r="AG49" s="1"/>
      <c r="AH49" s="1"/>
      <c r="AI49" s="1"/>
      <c r="AJ49" s="1"/>
    </row>
    <row r="50" spans="1:36" x14ac:dyDescent="0.25">
      <c r="A50" s="1" t="s">
        <v>128</v>
      </c>
      <c r="B50" s="1"/>
      <c r="C50" s="1"/>
      <c r="D50" s="1"/>
      <c r="E50" s="1"/>
      <c r="F50" s="1"/>
      <c r="G50" s="1"/>
      <c r="H50" s="1"/>
      <c r="I50" s="1"/>
      <c r="J50" s="1"/>
      <c r="K50" s="1"/>
      <c r="L50" s="1"/>
      <c r="M50" s="1"/>
      <c r="N50" s="1"/>
      <c r="O50" s="1"/>
      <c r="P50" s="1"/>
      <c r="Q50" s="1"/>
      <c r="R50" s="1"/>
      <c r="S50" s="1"/>
      <c r="T50" s="1"/>
      <c r="U50" s="1"/>
      <c r="V50" s="1"/>
      <c r="W50" s="1"/>
      <c r="X50" s="1"/>
      <c r="Y50" s="1"/>
      <c r="Z50" s="33"/>
      <c r="AA50" s="33"/>
      <c r="AB50" s="33"/>
      <c r="AC50" s="1"/>
      <c r="AD50" s="1"/>
      <c r="AE50" s="1"/>
      <c r="AF50" s="1"/>
      <c r="AG50" s="1"/>
      <c r="AH50" s="1"/>
      <c r="AI50" s="1"/>
      <c r="AJ50" s="1"/>
    </row>
    <row r="51" spans="1:36" x14ac:dyDescent="0.25">
      <c r="A51" s="1" t="s">
        <v>129</v>
      </c>
      <c r="B51" s="1" t="s">
        <v>46</v>
      </c>
      <c r="C51" s="1" t="s">
        <v>46</v>
      </c>
      <c r="D51" s="1" t="s">
        <v>46</v>
      </c>
      <c r="E51" s="1" t="s">
        <v>46</v>
      </c>
      <c r="F51" s="1" t="s">
        <v>46</v>
      </c>
      <c r="G51" s="1" t="s">
        <v>46</v>
      </c>
      <c r="H51" s="1" t="s">
        <v>46</v>
      </c>
      <c r="I51" s="1" t="s">
        <v>46</v>
      </c>
      <c r="J51" s="1" t="s">
        <v>46</v>
      </c>
      <c r="K51" s="1" t="s">
        <v>46</v>
      </c>
      <c r="L51" s="1" t="s">
        <v>46</v>
      </c>
      <c r="M51" s="1" t="s">
        <v>46</v>
      </c>
      <c r="N51" s="1" t="s">
        <v>46</v>
      </c>
      <c r="O51" s="1" t="s">
        <v>46</v>
      </c>
      <c r="P51" s="1" t="s">
        <v>46</v>
      </c>
      <c r="Q51" s="1" t="s">
        <v>46</v>
      </c>
      <c r="R51" s="1" t="s">
        <v>46</v>
      </c>
      <c r="S51" s="1" t="s">
        <v>46</v>
      </c>
      <c r="T51" s="1" t="s">
        <v>46</v>
      </c>
      <c r="U51" s="1" t="s">
        <v>46</v>
      </c>
      <c r="V51" s="1" t="s">
        <v>46</v>
      </c>
      <c r="W51" s="1" t="s">
        <v>46</v>
      </c>
      <c r="X51" s="1" t="s">
        <v>46</v>
      </c>
      <c r="Y51" s="1" t="s">
        <v>46</v>
      </c>
      <c r="Z51" s="33" t="str">
        <f>IFERROR(V51+Y51,"no data")</f>
        <v>no data</v>
      </c>
      <c r="AA51" s="33" t="str">
        <f>IFERROR(W51+X51,"no data")</f>
        <v>no data</v>
      </c>
      <c r="AB51" s="39" t="str">
        <f t="shared" ref="AB51:AB57" si="1">IFERROR(Z51/(Z51+AA51),"no data")</f>
        <v>no data</v>
      </c>
      <c r="AC51" s="1" t="s">
        <v>46</v>
      </c>
      <c r="AD51" s="1" t="s">
        <v>46</v>
      </c>
      <c r="AE51" s="1" t="s">
        <v>46</v>
      </c>
      <c r="AF51" s="1" t="s">
        <v>46</v>
      </c>
      <c r="AG51" s="1" t="s">
        <v>46</v>
      </c>
      <c r="AH51" s="1" t="s">
        <v>46</v>
      </c>
      <c r="AI51" s="1" t="s">
        <v>46</v>
      </c>
      <c r="AJ51" s="1" t="s">
        <v>46</v>
      </c>
    </row>
    <row r="52" spans="1:36" x14ac:dyDescent="0.25">
      <c r="A52" s="1" t="s">
        <v>12</v>
      </c>
      <c r="B52" s="1">
        <v>4095</v>
      </c>
      <c r="C52" s="1">
        <v>1155</v>
      </c>
      <c r="D52" s="1">
        <v>10320</v>
      </c>
      <c r="E52" s="1">
        <v>75</v>
      </c>
      <c r="F52" s="1" t="s">
        <v>46</v>
      </c>
      <c r="G52" s="1" t="s">
        <v>46</v>
      </c>
      <c r="H52" s="1" t="s">
        <v>46</v>
      </c>
      <c r="I52" s="1" t="s">
        <v>46</v>
      </c>
      <c r="J52" s="1">
        <v>4350</v>
      </c>
      <c r="K52" s="1">
        <v>1180</v>
      </c>
      <c r="L52" s="1">
        <v>11318</v>
      </c>
      <c r="M52" s="1">
        <v>226</v>
      </c>
      <c r="N52" s="1" t="s">
        <v>46</v>
      </c>
      <c r="O52" s="1" t="s">
        <v>46</v>
      </c>
      <c r="P52" s="1" t="s">
        <v>46</v>
      </c>
      <c r="Q52" s="1" t="s">
        <v>46</v>
      </c>
      <c r="R52" s="1">
        <v>5089</v>
      </c>
      <c r="S52" s="1">
        <v>1200</v>
      </c>
      <c r="T52" s="1">
        <v>12425</v>
      </c>
      <c r="U52" s="1">
        <v>236</v>
      </c>
      <c r="V52" s="40">
        <f>R52</f>
        <v>5089</v>
      </c>
      <c r="W52" s="40">
        <f>S52</f>
        <v>1200</v>
      </c>
      <c r="X52" s="40">
        <f>T52</f>
        <v>12425</v>
      </c>
      <c r="Y52" s="40">
        <f>U52</f>
        <v>236</v>
      </c>
      <c r="Z52" s="33">
        <f>IFERROR(V52+Y52,"no data")</f>
        <v>5325</v>
      </c>
      <c r="AA52" s="33">
        <f>IFERROR(W52+X52,"no data")</f>
        <v>13625</v>
      </c>
      <c r="AB52" s="41">
        <f>IFERROR(Z52/(Z52+AA52),"no data")</f>
        <v>0.28100263852242746</v>
      </c>
      <c r="AC52" s="1">
        <v>6590</v>
      </c>
      <c r="AD52" s="1">
        <v>1214</v>
      </c>
      <c r="AE52" s="1">
        <v>12953</v>
      </c>
      <c r="AF52" s="1">
        <v>240</v>
      </c>
      <c r="AG52" s="1" t="s">
        <v>46</v>
      </c>
      <c r="AH52" s="1" t="s">
        <v>46</v>
      </c>
      <c r="AI52" s="1" t="s">
        <v>46</v>
      </c>
      <c r="AJ52" s="1" t="s">
        <v>46</v>
      </c>
    </row>
    <row r="53" spans="1:36" x14ac:dyDescent="0.25">
      <c r="A53" s="1" t="s">
        <v>76</v>
      </c>
      <c r="B53" s="1">
        <v>4185</v>
      </c>
      <c r="C53" s="1">
        <v>1057</v>
      </c>
      <c r="D53" s="1">
        <v>11450</v>
      </c>
      <c r="E53" s="1">
        <v>110</v>
      </c>
      <c r="F53" s="1">
        <v>4195</v>
      </c>
      <c r="G53" s="1">
        <v>1316</v>
      </c>
      <c r="H53" s="1">
        <v>11588</v>
      </c>
      <c r="I53" s="1">
        <v>107</v>
      </c>
      <c r="J53" s="1">
        <v>4238</v>
      </c>
      <c r="K53" s="1">
        <v>1390</v>
      </c>
      <c r="L53" s="1">
        <v>12418</v>
      </c>
      <c r="M53" s="1">
        <v>108</v>
      </c>
      <c r="N53" s="1">
        <v>4434</v>
      </c>
      <c r="O53" s="1">
        <v>1441</v>
      </c>
      <c r="P53" s="1">
        <v>12330</v>
      </c>
      <c r="Q53" s="1">
        <v>111</v>
      </c>
      <c r="R53" s="1">
        <v>4998</v>
      </c>
      <c r="S53" s="1">
        <v>1535</v>
      </c>
      <c r="T53" s="1">
        <v>12600</v>
      </c>
      <c r="U53" s="1">
        <v>107</v>
      </c>
      <c r="V53" s="40">
        <f>R53</f>
        <v>4998</v>
      </c>
      <c r="W53" s="1">
        <v>1976</v>
      </c>
      <c r="X53" s="1">
        <v>13057</v>
      </c>
      <c r="Y53" s="1">
        <v>85</v>
      </c>
      <c r="Z53" s="33">
        <f t="shared" ref="Z53:Z92" si="2">IFERROR(V53+Y53,"no data")</f>
        <v>5083</v>
      </c>
      <c r="AA53" s="33">
        <f t="shared" ref="AA53:AA92" si="3">IFERROR(W53+X53,"no data")</f>
        <v>15033</v>
      </c>
      <c r="AB53" s="41">
        <f t="shared" si="1"/>
        <v>0.25268443030423543</v>
      </c>
      <c r="AC53" s="1">
        <v>5999.1750000000002</v>
      </c>
      <c r="AD53" s="1">
        <v>2008</v>
      </c>
      <c r="AE53" s="1">
        <v>13156</v>
      </c>
      <c r="AF53" s="1">
        <v>93</v>
      </c>
      <c r="AG53" s="1" t="s">
        <v>46</v>
      </c>
      <c r="AH53" s="1" t="s">
        <v>46</v>
      </c>
      <c r="AI53" s="1" t="s">
        <v>46</v>
      </c>
      <c r="AJ53" s="1" t="s">
        <v>46</v>
      </c>
    </row>
    <row r="54" spans="1:36" x14ac:dyDescent="0.25">
      <c r="A54" s="1" t="s">
        <v>77</v>
      </c>
      <c r="B54" s="1" t="s">
        <v>46</v>
      </c>
      <c r="C54" s="1" t="s">
        <v>46</v>
      </c>
      <c r="D54" s="1" t="s">
        <v>46</v>
      </c>
      <c r="E54" s="1" t="s">
        <v>46</v>
      </c>
      <c r="F54" s="1" t="s">
        <v>46</v>
      </c>
      <c r="G54" s="1" t="s">
        <v>46</v>
      </c>
      <c r="H54" s="1" t="s">
        <v>46</v>
      </c>
      <c r="I54" s="1" t="s">
        <v>46</v>
      </c>
      <c r="J54" s="1" t="s">
        <v>46</v>
      </c>
      <c r="K54" s="1" t="s">
        <v>46</v>
      </c>
      <c r="L54" s="1" t="s">
        <v>46</v>
      </c>
      <c r="M54" s="1" t="s">
        <v>46</v>
      </c>
      <c r="N54" s="1" t="s">
        <v>46</v>
      </c>
      <c r="O54" s="1" t="s">
        <v>46</v>
      </c>
      <c r="P54" s="1" t="s">
        <v>46</v>
      </c>
      <c r="Q54" s="1" t="s">
        <v>46</v>
      </c>
      <c r="R54" s="1" t="s">
        <v>46</v>
      </c>
      <c r="S54" s="1" t="s">
        <v>46</v>
      </c>
      <c r="T54" s="1" t="s">
        <v>46</v>
      </c>
      <c r="U54" s="1" t="s">
        <v>46</v>
      </c>
      <c r="V54" s="1" t="s">
        <v>46</v>
      </c>
      <c r="W54" s="1" t="s">
        <v>46</v>
      </c>
      <c r="X54" s="1" t="s">
        <v>46</v>
      </c>
      <c r="Y54" s="1" t="s">
        <v>46</v>
      </c>
      <c r="Z54" s="33" t="str">
        <f t="shared" si="2"/>
        <v>no data</v>
      </c>
      <c r="AA54" s="33" t="str">
        <f t="shared" si="3"/>
        <v>no data</v>
      </c>
      <c r="AB54" s="39" t="str">
        <f t="shared" si="1"/>
        <v>no data</v>
      </c>
      <c r="AC54" s="1" t="s">
        <v>46</v>
      </c>
      <c r="AD54" s="1" t="s">
        <v>46</v>
      </c>
      <c r="AE54" s="1" t="s">
        <v>46</v>
      </c>
      <c r="AF54" s="1" t="s">
        <v>46</v>
      </c>
      <c r="AG54" s="1" t="s">
        <v>46</v>
      </c>
      <c r="AH54" s="1" t="s">
        <v>46</v>
      </c>
      <c r="AI54" s="1" t="s">
        <v>46</v>
      </c>
      <c r="AJ54" s="1" t="s">
        <v>46</v>
      </c>
    </row>
    <row r="55" spans="1:36" x14ac:dyDescent="0.25">
      <c r="A55" s="1" t="s">
        <v>78</v>
      </c>
      <c r="B55" s="1">
        <v>92.807000000000002</v>
      </c>
      <c r="C55" s="1">
        <v>189</v>
      </c>
      <c r="D55" s="1">
        <v>3309.23</v>
      </c>
      <c r="E55" s="1">
        <v>129</v>
      </c>
      <c r="F55" s="1">
        <v>104.023</v>
      </c>
      <c r="G55" s="1">
        <v>242.5</v>
      </c>
      <c r="H55" s="1">
        <v>3616.98</v>
      </c>
      <c r="I55" s="1">
        <v>163.69999999999999</v>
      </c>
      <c r="J55" s="1">
        <v>153</v>
      </c>
      <c r="K55" s="1">
        <v>57</v>
      </c>
      <c r="L55" s="1">
        <v>3235</v>
      </c>
      <c r="M55" s="1">
        <v>296</v>
      </c>
      <c r="N55" s="1">
        <v>157</v>
      </c>
      <c r="O55" s="1">
        <v>63</v>
      </c>
      <c r="P55" s="1">
        <v>3454</v>
      </c>
      <c r="Q55" s="1">
        <v>309</v>
      </c>
      <c r="R55" s="1">
        <v>197.52</v>
      </c>
      <c r="S55" s="1">
        <v>87.17</v>
      </c>
      <c r="T55" s="1">
        <v>3882.62</v>
      </c>
      <c r="U55" s="1">
        <v>381.21</v>
      </c>
      <c r="V55" s="1">
        <v>253.2</v>
      </c>
      <c r="W55" s="1">
        <v>100.76</v>
      </c>
      <c r="X55" s="1">
        <v>4246.09</v>
      </c>
      <c r="Y55" s="1">
        <v>394.02</v>
      </c>
      <c r="Z55" s="33">
        <f t="shared" si="2"/>
        <v>647.22</v>
      </c>
      <c r="AA55" s="33">
        <f t="shared" si="3"/>
        <v>4346.8500000000004</v>
      </c>
      <c r="AB55" s="39">
        <f t="shared" si="1"/>
        <v>0.12959770287561045</v>
      </c>
      <c r="AC55" s="1">
        <v>208.32</v>
      </c>
      <c r="AD55" s="1">
        <v>187.18</v>
      </c>
      <c r="AE55" s="1">
        <v>4470.8639999999996</v>
      </c>
      <c r="AF55" s="1">
        <v>278.56299999999999</v>
      </c>
      <c r="AG55" s="1">
        <v>209.292</v>
      </c>
      <c r="AH55" s="1">
        <v>191.5</v>
      </c>
      <c r="AI55" s="1">
        <v>4995.0829999999996</v>
      </c>
      <c r="AJ55" s="1">
        <v>301.14600000000002</v>
      </c>
    </row>
    <row r="56" spans="1:36" x14ac:dyDescent="0.25">
      <c r="A56" s="1" t="s">
        <v>79</v>
      </c>
      <c r="B56" s="1">
        <v>2081.89</v>
      </c>
      <c r="C56" s="1">
        <v>4446</v>
      </c>
      <c r="D56" s="1">
        <v>12344</v>
      </c>
      <c r="E56" s="1">
        <v>39.020000000000003</v>
      </c>
      <c r="F56" s="1">
        <v>2043.52</v>
      </c>
      <c r="G56" s="1">
        <v>4695</v>
      </c>
      <c r="H56" s="1">
        <v>12601</v>
      </c>
      <c r="I56" s="1">
        <v>48.45</v>
      </c>
      <c r="J56" s="1">
        <v>2237.14</v>
      </c>
      <c r="K56" s="1">
        <v>4593.13</v>
      </c>
      <c r="L56" s="1">
        <v>13001.83</v>
      </c>
      <c r="M56" s="1">
        <v>51.88</v>
      </c>
      <c r="N56" s="1">
        <v>2380.77</v>
      </c>
      <c r="O56" s="1">
        <v>4355.4790000000003</v>
      </c>
      <c r="P56" s="1">
        <v>13228.012000000001</v>
      </c>
      <c r="Q56" s="1">
        <v>60.88</v>
      </c>
      <c r="R56" s="1">
        <v>2667.13</v>
      </c>
      <c r="S56" s="1">
        <v>4746.8500000000004</v>
      </c>
      <c r="T56" s="1">
        <v>14892</v>
      </c>
      <c r="U56" s="1">
        <v>86.45</v>
      </c>
      <c r="V56" s="1">
        <v>2933.16</v>
      </c>
      <c r="W56" s="1">
        <v>4654.33</v>
      </c>
      <c r="X56" s="1">
        <v>15240.83</v>
      </c>
      <c r="Y56" s="1">
        <v>69.39</v>
      </c>
      <c r="Z56" s="33">
        <f t="shared" si="2"/>
        <v>3002.5499999999997</v>
      </c>
      <c r="AA56" s="33">
        <f t="shared" si="3"/>
        <v>19895.16</v>
      </c>
      <c r="AB56" s="39">
        <f t="shared" si="1"/>
        <v>0.1311288334073582</v>
      </c>
      <c r="AC56" s="1">
        <v>3165.87</v>
      </c>
      <c r="AD56" s="1">
        <v>4876.91</v>
      </c>
      <c r="AE56" s="1">
        <v>16431.55</v>
      </c>
      <c r="AF56" s="1">
        <v>69.02</v>
      </c>
      <c r="AG56" s="1" t="s">
        <v>46</v>
      </c>
      <c r="AH56" s="1" t="s">
        <v>46</v>
      </c>
      <c r="AI56" s="1" t="s">
        <v>46</v>
      </c>
      <c r="AJ56" s="1" t="s">
        <v>46</v>
      </c>
    </row>
    <row r="57" spans="1:36" x14ac:dyDescent="0.25">
      <c r="A57" s="1" t="s">
        <v>80</v>
      </c>
      <c r="B57" s="1">
        <v>2718.62</v>
      </c>
      <c r="C57" s="1" t="s">
        <v>46</v>
      </c>
      <c r="D57" s="1" t="s">
        <v>46</v>
      </c>
      <c r="E57" s="1" t="s">
        <v>46</v>
      </c>
      <c r="F57" s="1" t="s">
        <v>46</v>
      </c>
      <c r="G57" s="1" t="s">
        <v>46</v>
      </c>
      <c r="H57" s="1" t="s">
        <v>46</v>
      </c>
      <c r="I57" s="1" t="s">
        <v>46</v>
      </c>
      <c r="J57" s="1">
        <v>2441.8000000000002</v>
      </c>
      <c r="K57" s="1" t="s">
        <v>46</v>
      </c>
      <c r="L57" s="1" t="s">
        <v>46</v>
      </c>
      <c r="M57" s="1" t="s">
        <v>46</v>
      </c>
      <c r="N57" s="1" t="s">
        <v>46</v>
      </c>
      <c r="O57" s="1" t="s">
        <v>46</v>
      </c>
      <c r="P57" s="1" t="s">
        <v>46</v>
      </c>
      <c r="Q57" s="1" t="s">
        <v>46</v>
      </c>
      <c r="R57" s="1">
        <v>2241</v>
      </c>
      <c r="S57" s="1" t="s">
        <v>46</v>
      </c>
      <c r="T57" s="1" t="s">
        <v>46</v>
      </c>
      <c r="U57" s="1" t="s">
        <v>46</v>
      </c>
      <c r="V57" s="1" t="s">
        <v>46</v>
      </c>
      <c r="W57" s="1" t="s">
        <v>46</v>
      </c>
      <c r="X57" s="1" t="s">
        <v>46</v>
      </c>
      <c r="Y57" s="1" t="s">
        <v>46</v>
      </c>
      <c r="Z57" s="33" t="str">
        <f t="shared" si="2"/>
        <v>no data</v>
      </c>
      <c r="AA57" s="33" t="str">
        <f t="shared" si="3"/>
        <v>no data</v>
      </c>
      <c r="AB57" s="39" t="str">
        <f t="shared" si="1"/>
        <v>no data</v>
      </c>
      <c r="AC57" s="1" t="s">
        <v>46</v>
      </c>
      <c r="AD57" s="1" t="s">
        <v>46</v>
      </c>
      <c r="AE57" s="1" t="s">
        <v>46</v>
      </c>
      <c r="AF57" s="1" t="s">
        <v>46</v>
      </c>
      <c r="AG57" s="1" t="s">
        <v>46</v>
      </c>
      <c r="AH57" s="1" t="s">
        <v>46</v>
      </c>
      <c r="AI57" s="1" t="s">
        <v>46</v>
      </c>
      <c r="AJ57" s="1" t="s">
        <v>46</v>
      </c>
    </row>
    <row r="58" spans="1:36" x14ac:dyDescent="0.25">
      <c r="A58" s="1" t="s">
        <v>81</v>
      </c>
      <c r="B58" s="1">
        <v>180</v>
      </c>
      <c r="C58" s="1">
        <v>212</v>
      </c>
      <c r="D58" s="1">
        <v>2157</v>
      </c>
      <c r="E58" s="1">
        <v>31</v>
      </c>
      <c r="F58" s="1">
        <v>233</v>
      </c>
      <c r="G58" s="1">
        <v>230</v>
      </c>
      <c r="H58" s="1">
        <v>2231</v>
      </c>
      <c r="I58" s="1">
        <v>25</v>
      </c>
      <c r="J58" s="1">
        <v>274</v>
      </c>
      <c r="K58" s="1">
        <v>251</v>
      </c>
      <c r="L58" s="1">
        <v>2328</v>
      </c>
      <c r="M58" s="1">
        <v>28</v>
      </c>
      <c r="N58" s="1">
        <v>292</v>
      </c>
      <c r="O58" s="1">
        <v>262</v>
      </c>
      <c r="P58" s="1">
        <v>2499</v>
      </c>
      <c r="Q58" s="1">
        <v>25</v>
      </c>
      <c r="R58" s="1">
        <v>280</v>
      </c>
      <c r="S58" s="1">
        <v>278</v>
      </c>
      <c r="T58" s="1">
        <v>2584</v>
      </c>
      <c r="U58" s="1">
        <v>25</v>
      </c>
      <c r="V58" s="1">
        <v>255</v>
      </c>
      <c r="W58" s="1">
        <v>275</v>
      </c>
      <c r="X58" s="1">
        <v>2670</v>
      </c>
      <c r="Y58" s="1">
        <v>27</v>
      </c>
      <c r="Z58" s="33">
        <f t="shared" si="2"/>
        <v>282</v>
      </c>
      <c r="AA58" s="33">
        <f>IFERROR(W58+X58,"no data")</f>
        <v>2945</v>
      </c>
      <c r="AB58" s="39">
        <f>IFERROR(Z58/(Z58+AA58),"no data")</f>
        <v>8.7387666563371547E-2</v>
      </c>
      <c r="AC58" s="1">
        <v>248</v>
      </c>
      <c r="AD58" s="1">
        <v>284</v>
      </c>
      <c r="AE58" s="1">
        <v>2730</v>
      </c>
      <c r="AF58" s="1">
        <v>26</v>
      </c>
      <c r="AG58" s="1" t="s">
        <v>46</v>
      </c>
      <c r="AH58" s="1">
        <v>281</v>
      </c>
      <c r="AI58" s="1">
        <v>2730</v>
      </c>
      <c r="AJ58" s="1">
        <v>35</v>
      </c>
    </row>
    <row r="59" spans="1:36" x14ac:dyDescent="0.25">
      <c r="A59" s="1" t="s">
        <v>82</v>
      </c>
      <c r="B59" s="1">
        <v>2335.1759999999999</v>
      </c>
      <c r="C59" s="1">
        <v>2185</v>
      </c>
      <c r="D59" s="1">
        <v>9492</v>
      </c>
      <c r="E59" s="1">
        <v>219</v>
      </c>
      <c r="F59" s="1">
        <v>2372.4079999999999</v>
      </c>
      <c r="G59" s="1">
        <v>2193</v>
      </c>
      <c r="H59" s="1">
        <v>9070</v>
      </c>
      <c r="I59" s="1">
        <v>237</v>
      </c>
      <c r="J59" s="1">
        <v>2373.9319999999998</v>
      </c>
      <c r="K59" s="1">
        <v>2195</v>
      </c>
      <c r="L59" s="1">
        <v>9098</v>
      </c>
      <c r="M59" s="1">
        <v>249</v>
      </c>
      <c r="N59" s="1">
        <v>2376.8780000000002</v>
      </c>
      <c r="O59" s="1">
        <v>2292</v>
      </c>
      <c r="P59" s="1">
        <v>10072.025</v>
      </c>
      <c r="Q59" s="1">
        <v>251</v>
      </c>
      <c r="R59" s="1">
        <v>2312.9409999999998</v>
      </c>
      <c r="S59" s="1">
        <v>2398</v>
      </c>
      <c r="T59" s="1">
        <v>10426</v>
      </c>
      <c r="U59" s="1">
        <v>294</v>
      </c>
      <c r="V59" s="1">
        <v>2330.0349999999999</v>
      </c>
      <c r="W59" s="1">
        <v>2367</v>
      </c>
      <c r="X59" s="1">
        <v>10564</v>
      </c>
      <c r="Y59" s="1">
        <v>283</v>
      </c>
      <c r="Z59" s="33">
        <f t="shared" si="2"/>
        <v>2613.0349999999999</v>
      </c>
      <c r="AA59" s="33">
        <f t="shared" si="3"/>
        <v>12931</v>
      </c>
      <c r="AB59" s="39">
        <f t="shared" ref="AB59:AB92" si="4">IFERROR(Z59/(Z59+AA59),"no data")</f>
        <v>0.16810532143037504</v>
      </c>
      <c r="AC59" s="1">
        <v>2417.3000000000002</v>
      </c>
      <c r="AD59" s="1">
        <v>2414</v>
      </c>
      <c r="AE59" s="1">
        <v>10748</v>
      </c>
      <c r="AF59" s="1">
        <v>310</v>
      </c>
      <c r="AG59" s="1" t="s">
        <v>46</v>
      </c>
      <c r="AH59" s="1" t="s">
        <v>46</v>
      </c>
      <c r="AI59" s="1" t="s">
        <v>46</v>
      </c>
      <c r="AJ59" s="1" t="s">
        <v>46</v>
      </c>
    </row>
    <row r="60" spans="1:36" x14ac:dyDescent="0.25">
      <c r="A60" s="1" t="s">
        <v>83</v>
      </c>
      <c r="B60" s="1" t="s">
        <v>46</v>
      </c>
      <c r="C60" s="1" t="s">
        <v>46</v>
      </c>
      <c r="D60" s="1" t="s">
        <v>46</v>
      </c>
      <c r="E60" s="1" t="s">
        <v>46</v>
      </c>
      <c r="F60" s="1" t="s">
        <v>46</v>
      </c>
      <c r="G60" s="1" t="s">
        <v>46</v>
      </c>
      <c r="H60" s="1" t="s">
        <v>46</v>
      </c>
      <c r="I60" s="1" t="s">
        <v>46</v>
      </c>
      <c r="J60" s="1" t="s">
        <v>46</v>
      </c>
      <c r="K60" s="1" t="s">
        <v>46</v>
      </c>
      <c r="L60" s="1" t="s">
        <v>46</v>
      </c>
      <c r="M60" s="1" t="s">
        <v>46</v>
      </c>
      <c r="N60" s="1" t="s">
        <v>46</v>
      </c>
      <c r="O60" s="1" t="s">
        <v>46</v>
      </c>
      <c r="P60" s="1" t="s">
        <v>46</v>
      </c>
      <c r="Q60" s="1" t="s">
        <v>46</v>
      </c>
      <c r="R60" s="1" t="s">
        <v>46</v>
      </c>
      <c r="S60" s="1" t="s">
        <v>46</v>
      </c>
      <c r="T60" s="1" t="s">
        <v>46</v>
      </c>
      <c r="U60" s="1" t="s">
        <v>46</v>
      </c>
      <c r="V60" s="1" t="s">
        <v>46</v>
      </c>
      <c r="W60" s="1" t="s">
        <v>46</v>
      </c>
      <c r="X60" s="1" t="s">
        <v>46</v>
      </c>
      <c r="Y60" s="1" t="s">
        <v>46</v>
      </c>
      <c r="Z60" s="33" t="str">
        <f t="shared" si="2"/>
        <v>no data</v>
      </c>
      <c r="AA60" s="33" t="str">
        <f t="shared" si="3"/>
        <v>no data</v>
      </c>
      <c r="AB60" s="39" t="str">
        <f t="shared" si="4"/>
        <v>no data</v>
      </c>
      <c r="AC60" s="1" t="s">
        <v>46</v>
      </c>
      <c r="AD60" s="1" t="s">
        <v>46</v>
      </c>
      <c r="AE60" s="1" t="s">
        <v>46</v>
      </c>
      <c r="AF60" s="1" t="s">
        <v>46</v>
      </c>
      <c r="AG60" s="1" t="s">
        <v>46</v>
      </c>
      <c r="AH60" s="1" t="s">
        <v>46</v>
      </c>
      <c r="AI60" s="1" t="s">
        <v>46</v>
      </c>
      <c r="AJ60" s="1" t="s">
        <v>46</v>
      </c>
    </row>
    <row r="61" spans="1:36" x14ac:dyDescent="0.25">
      <c r="A61" s="1" t="s">
        <v>84</v>
      </c>
      <c r="B61" s="1" t="s">
        <v>46</v>
      </c>
      <c r="C61" s="1" t="s">
        <v>46</v>
      </c>
      <c r="D61" s="1" t="s">
        <v>46</v>
      </c>
      <c r="E61" s="1" t="s">
        <v>46</v>
      </c>
      <c r="F61" s="1" t="s">
        <v>46</v>
      </c>
      <c r="G61" s="1" t="s">
        <v>46</v>
      </c>
      <c r="H61" s="1" t="s">
        <v>46</v>
      </c>
      <c r="I61" s="1" t="s">
        <v>46</v>
      </c>
      <c r="J61" s="1" t="s">
        <v>46</v>
      </c>
      <c r="K61" s="1" t="s">
        <v>46</v>
      </c>
      <c r="L61" s="1" t="s">
        <v>46</v>
      </c>
      <c r="M61" s="1" t="s">
        <v>46</v>
      </c>
      <c r="N61" s="1" t="s">
        <v>46</v>
      </c>
      <c r="O61" s="1" t="s">
        <v>46</v>
      </c>
      <c r="P61" s="1" t="s">
        <v>46</v>
      </c>
      <c r="Q61" s="1" t="s">
        <v>46</v>
      </c>
      <c r="R61" s="1" t="s">
        <v>46</v>
      </c>
      <c r="S61" s="1" t="s">
        <v>46</v>
      </c>
      <c r="T61" s="1" t="s">
        <v>46</v>
      </c>
      <c r="U61" s="1" t="s">
        <v>46</v>
      </c>
      <c r="V61" s="1" t="s">
        <v>46</v>
      </c>
      <c r="W61" s="1" t="s">
        <v>46</v>
      </c>
      <c r="X61" s="1" t="s">
        <v>46</v>
      </c>
      <c r="Y61" s="1" t="s">
        <v>46</v>
      </c>
      <c r="Z61" s="33" t="str">
        <f t="shared" si="2"/>
        <v>no data</v>
      </c>
      <c r="AA61" s="33" t="str">
        <f t="shared" si="3"/>
        <v>no data</v>
      </c>
      <c r="AB61" s="39" t="str">
        <f t="shared" si="4"/>
        <v>no data</v>
      </c>
      <c r="AC61" s="1" t="s">
        <v>46</v>
      </c>
      <c r="AD61" s="1" t="s">
        <v>46</v>
      </c>
      <c r="AE61" s="1" t="s">
        <v>46</v>
      </c>
      <c r="AF61" s="1" t="s">
        <v>46</v>
      </c>
      <c r="AG61" s="1" t="s">
        <v>46</v>
      </c>
      <c r="AH61" s="1" t="s">
        <v>46</v>
      </c>
      <c r="AI61" s="1" t="s">
        <v>46</v>
      </c>
      <c r="AJ61" s="1" t="s">
        <v>46</v>
      </c>
    </row>
    <row r="62" spans="1:36" x14ac:dyDescent="0.25">
      <c r="A62" s="1" t="s">
        <v>85</v>
      </c>
      <c r="B62" s="1">
        <v>915</v>
      </c>
      <c r="C62" s="1" t="s">
        <v>46</v>
      </c>
      <c r="D62" s="1" t="s">
        <v>46</v>
      </c>
      <c r="E62" s="1" t="s">
        <v>46</v>
      </c>
      <c r="F62" s="1" t="s">
        <v>46</v>
      </c>
      <c r="G62" s="1" t="s">
        <v>46</v>
      </c>
      <c r="H62" s="1" t="s">
        <v>46</v>
      </c>
      <c r="I62" s="1" t="s">
        <v>46</v>
      </c>
      <c r="J62" s="1" t="s">
        <v>46</v>
      </c>
      <c r="K62" s="1" t="s">
        <v>46</v>
      </c>
      <c r="L62" s="1" t="s">
        <v>46</v>
      </c>
      <c r="M62" s="1" t="s">
        <v>46</v>
      </c>
      <c r="N62" s="1" t="s">
        <v>46</v>
      </c>
      <c r="O62" s="1" t="s">
        <v>46</v>
      </c>
      <c r="P62" s="1" t="s">
        <v>46</v>
      </c>
      <c r="Q62" s="1" t="s">
        <v>46</v>
      </c>
      <c r="R62" s="1">
        <v>1132</v>
      </c>
      <c r="S62" s="1">
        <v>3067</v>
      </c>
      <c r="T62" s="1">
        <v>17675</v>
      </c>
      <c r="U62" s="1">
        <v>159</v>
      </c>
      <c r="V62" s="40">
        <f>R62</f>
        <v>1132</v>
      </c>
      <c r="W62" s="40">
        <f>S62</f>
        <v>3067</v>
      </c>
      <c r="X62" s="40">
        <f>T62</f>
        <v>17675</v>
      </c>
      <c r="Y62" s="40">
        <f>U62</f>
        <v>159</v>
      </c>
      <c r="Z62" s="33">
        <f t="shared" si="2"/>
        <v>1291</v>
      </c>
      <c r="AA62" s="33">
        <f t="shared" si="3"/>
        <v>20742</v>
      </c>
      <c r="AB62" s="41">
        <f t="shared" si="4"/>
        <v>5.8593927290881857E-2</v>
      </c>
      <c r="AC62" s="1">
        <v>1050</v>
      </c>
      <c r="AD62" s="1">
        <v>3866</v>
      </c>
      <c r="AE62" s="1">
        <v>18949</v>
      </c>
      <c r="AF62" s="1">
        <v>170</v>
      </c>
      <c r="AG62" s="1" t="s">
        <v>46</v>
      </c>
      <c r="AH62" s="1" t="s">
        <v>46</v>
      </c>
      <c r="AI62" s="1" t="s">
        <v>46</v>
      </c>
      <c r="AJ62" s="1" t="s">
        <v>46</v>
      </c>
    </row>
    <row r="63" spans="1:36" x14ac:dyDescent="0.25">
      <c r="A63" s="1" t="s">
        <v>86</v>
      </c>
      <c r="B63" s="1">
        <v>978</v>
      </c>
      <c r="C63" s="1">
        <v>2461</v>
      </c>
      <c r="D63" s="1">
        <v>8564</v>
      </c>
      <c r="E63" s="1" t="s">
        <v>46</v>
      </c>
      <c r="F63" s="1">
        <v>1028</v>
      </c>
      <c r="G63" s="1">
        <v>2360</v>
      </c>
      <c r="H63" s="1">
        <v>9283</v>
      </c>
      <c r="I63" s="1" t="s">
        <v>46</v>
      </c>
      <c r="J63" s="1">
        <v>1236</v>
      </c>
      <c r="K63" s="1">
        <v>2533</v>
      </c>
      <c r="L63" s="1">
        <v>9306</v>
      </c>
      <c r="M63" s="1" t="s">
        <v>46</v>
      </c>
      <c r="N63" s="1">
        <v>1345</v>
      </c>
      <c r="O63" s="1">
        <v>2703</v>
      </c>
      <c r="P63" s="1">
        <v>9108</v>
      </c>
      <c r="Q63" s="1" t="s">
        <v>46</v>
      </c>
      <c r="R63" s="1">
        <v>1356</v>
      </c>
      <c r="S63" s="1">
        <v>2814</v>
      </c>
      <c r="T63" s="1">
        <v>9430</v>
      </c>
      <c r="U63" s="1" t="s">
        <v>46</v>
      </c>
      <c r="V63" s="1">
        <v>1431</v>
      </c>
      <c r="W63" s="1">
        <v>2745</v>
      </c>
      <c r="X63" s="1">
        <v>9911</v>
      </c>
      <c r="Y63" s="42">
        <v>0</v>
      </c>
      <c r="Z63" s="33">
        <f t="shared" si="2"/>
        <v>1431</v>
      </c>
      <c r="AA63" s="33">
        <f t="shared" si="3"/>
        <v>12656</v>
      </c>
      <c r="AB63" s="41">
        <f t="shared" si="4"/>
        <v>0.10158301980549443</v>
      </c>
      <c r="AC63" s="1">
        <v>1488</v>
      </c>
      <c r="AD63" s="1">
        <v>2802</v>
      </c>
      <c r="AE63" s="1">
        <v>10106</v>
      </c>
      <c r="AF63" s="1" t="s">
        <v>46</v>
      </c>
      <c r="AG63" s="1" t="s">
        <v>46</v>
      </c>
      <c r="AH63" s="1" t="s">
        <v>46</v>
      </c>
      <c r="AI63" s="1" t="s">
        <v>46</v>
      </c>
      <c r="AJ63" s="1" t="s">
        <v>46</v>
      </c>
    </row>
    <row r="64" spans="1:36" x14ac:dyDescent="0.25">
      <c r="A64" s="1" t="s">
        <v>87</v>
      </c>
      <c r="B64" s="1">
        <v>174</v>
      </c>
      <c r="C64" s="1">
        <v>225</v>
      </c>
      <c r="D64" s="1">
        <v>698</v>
      </c>
      <c r="E64" s="1">
        <v>25</v>
      </c>
      <c r="F64" s="1">
        <v>181.83</v>
      </c>
      <c r="G64" s="1">
        <v>235.125</v>
      </c>
      <c r="H64" s="1">
        <v>729.41</v>
      </c>
      <c r="I64" s="1">
        <v>26.125</v>
      </c>
      <c r="J64" s="1">
        <v>139</v>
      </c>
      <c r="K64" s="1">
        <v>275</v>
      </c>
      <c r="L64" s="1">
        <v>391</v>
      </c>
      <c r="M64" s="1">
        <v>35</v>
      </c>
      <c r="N64" s="1" t="s">
        <v>46</v>
      </c>
      <c r="O64" s="1" t="s">
        <v>46</v>
      </c>
      <c r="P64" s="1" t="s">
        <v>46</v>
      </c>
      <c r="Q64" s="1" t="s">
        <v>46</v>
      </c>
      <c r="R64" s="1">
        <v>124</v>
      </c>
      <c r="S64" s="1">
        <v>131</v>
      </c>
      <c r="T64" s="1">
        <v>821</v>
      </c>
      <c r="U64" s="1">
        <v>27</v>
      </c>
      <c r="V64" s="40">
        <f>R64</f>
        <v>124</v>
      </c>
      <c r="W64" s="40">
        <f>S64</f>
        <v>131</v>
      </c>
      <c r="X64" s="40">
        <f>T64</f>
        <v>821</v>
      </c>
      <c r="Y64" s="40">
        <f>U64</f>
        <v>27</v>
      </c>
      <c r="Z64" s="33">
        <f t="shared" si="2"/>
        <v>151</v>
      </c>
      <c r="AA64" s="33">
        <f t="shared" si="3"/>
        <v>952</v>
      </c>
      <c r="AB64" s="41">
        <f t="shared" si="4"/>
        <v>0.13689936536718042</v>
      </c>
      <c r="AC64" s="1" t="s">
        <v>46</v>
      </c>
      <c r="AD64" s="1" t="s">
        <v>46</v>
      </c>
      <c r="AE64" s="1" t="s">
        <v>46</v>
      </c>
      <c r="AF64" s="1" t="s">
        <v>46</v>
      </c>
      <c r="AG64" s="1" t="s">
        <v>46</v>
      </c>
      <c r="AH64" s="1" t="s">
        <v>46</v>
      </c>
      <c r="AI64" s="1" t="s">
        <v>46</v>
      </c>
      <c r="AJ64" s="1" t="s">
        <v>46</v>
      </c>
    </row>
    <row r="65" spans="1:36" x14ac:dyDescent="0.25">
      <c r="A65" s="1" t="s">
        <v>88</v>
      </c>
      <c r="B65" s="1">
        <v>1178.8</v>
      </c>
      <c r="C65" s="1">
        <v>397</v>
      </c>
      <c r="D65" s="1">
        <v>6026</v>
      </c>
      <c r="E65" s="1" t="s">
        <v>46</v>
      </c>
      <c r="F65" s="1">
        <v>1265</v>
      </c>
      <c r="G65" s="1">
        <v>419</v>
      </c>
      <c r="H65" s="1">
        <v>7712.8</v>
      </c>
      <c r="I65" s="1" t="s">
        <v>46</v>
      </c>
      <c r="J65" s="1">
        <v>1639</v>
      </c>
      <c r="K65" s="1">
        <v>369</v>
      </c>
      <c r="L65" s="1">
        <v>7092.06</v>
      </c>
      <c r="M65" s="1" t="s">
        <v>46</v>
      </c>
      <c r="N65" s="1">
        <v>1671.249</v>
      </c>
      <c r="O65" s="1">
        <v>361</v>
      </c>
      <c r="P65" s="1">
        <v>6946.02</v>
      </c>
      <c r="Q65" s="1" t="s">
        <v>46</v>
      </c>
      <c r="R65" s="1">
        <v>1550</v>
      </c>
      <c r="S65" s="1">
        <v>370</v>
      </c>
      <c r="T65" s="1">
        <v>6877.01</v>
      </c>
      <c r="U65" s="1" t="s">
        <v>46</v>
      </c>
      <c r="V65" s="40">
        <f>R65</f>
        <v>1550</v>
      </c>
      <c r="W65" s="1">
        <v>334</v>
      </c>
      <c r="X65" s="1">
        <v>6808</v>
      </c>
      <c r="Y65" s="42">
        <v>0</v>
      </c>
      <c r="Z65" s="33">
        <f t="shared" si="2"/>
        <v>1550</v>
      </c>
      <c r="AA65" s="33">
        <f t="shared" si="3"/>
        <v>7142</v>
      </c>
      <c r="AB65" s="41">
        <f t="shared" si="4"/>
        <v>0.17832489645651173</v>
      </c>
      <c r="AC65" s="1" t="s">
        <v>46</v>
      </c>
      <c r="AD65" s="1">
        <v>374</v>
      </c>
      <c r="AE65" s="1">
        <v>6718.94</v>
      </c>
      <c r="AF65" s="1" t="s">
        <v>46</v>
      </c>
      <c r="AG65" s="1" t="s">
        <v>46</v>
      </c>
      <c r="AH65" s="1" t="s">
        <v>46</v>
      </c>
      <c r="AI65" s="1" t="s">
        <v>46</v>
      </c>
      <c r="AJ65" s="1" t="s">
        <v>46</v>
      </c>
    </row>
    <row r="66" spans="1:36" x14ac:dyDescent="0.25">
      <c r="A66" s="1" t="s">
        <v>89</v>
      </c>
      <c r="B66" s="1">
        <v>3359</v>
      </c>
      <c r="C66" s="1" t="s">
        <v>46</v>
      </c>
      <c r="D66" s="1" t="s">
        <v>46</v>
      </c>
      <c r="E66" s="1" t="s">
        <v>46</v>
      </c>
      <c r="F66" s="1">
        <v>2910</v>
      </c>
      <c r="G66" s="1" t="s">
        <v>46</v>
      </c>
      <c r="H66" s="1" t="s">
        <v>46</v>
      </c>
      <c r="I66" s="1" t="s">
        <v>46</v>
      </c>
      <c r="J66" s="1">
        <v>3614</v>
      </c>
      <c r="K66" s="1" t="s">
        <v>46</v>
      </c>
      <c r="L66" s="1" t="s">
        <v>46</v>
      </c>
      <c r="M66" s="1" t="s">
        <v>46</v>
      </c>
      <c r="N66" s="1">
        <v>2983</v>
      </c>
      <c r="O66" s="1" t="s">
        <v>46</v>
      </c>
      <c r="P66" s="1" t="s">
        <v>46</v>
      </c>
      <c r="Q66" s="1" t="s">
        <v>46</v>
      </c>
      <c r="R66" s="1">
        <v>3145</v>
      </c>
      <c r="S66" s="1" t="s">
        <v>46</v>
      </c>
      <c r="T66" s="1" t="s">
        <v>46</v>
      </c>
      <c r="U66" s="1" t="s">
        <v>46</v>
      </c>
      <c r="V66" s="1">
        <v>3737</v>
      </c>
      <c r="W66" s="1" t="s">
        <v>46</v>
      </c>
      <c r="X66" s="1" t="s">
        <v>46</v>
      </c>
      <c r="Y66" s="1" t="s">
        <v>46</v>
      </c>
      <c r="Z66" s="33" t="str">
        <f t="shared" si="2"/>
        <v>no data</v>
      </c>
      <c r="AA66" s="33" t="str">
        <f t="shared" si="3"/>
        <v>no data</v>
      </c>
      <c r="AB66" s="39" t="str">
        <f t="shared" si="4"/>
        <v>no data</v>
      </c>
      <c r="AC66" s="1">
        <v>3410</v>
      </c>
      <c r="AD66" s="1" t="s">
        <v>46</v>
      </c>
      <c r="AE66" s="1" t="s">
        <v>46</v>
      </c>
      <c r="AF66" s="1" t="s">
        <v>46</v>
      </c>
      <c r="AG66" s="1" t="s">
        <v>46</v>
      </c>
      <c r="AH66" s="1" t="s">
        <v>46</v>
      </c>
      <c r="AI66" s="1" t="s">
        <v>46</v>
      </c>
      <c r="AJ66" s="1" t="s">
        <v>46</v>
      </c>
    </row>
    <row r="67" spans="1:36" x14ac:dyDescent="0.25">
      <c r="A67" s="1" t="s">
        <v>90</v>
      </c>
      <c r="B67" s="1">
        <v>2180</v>
      </c>
      <c r="C67" s="1">
        <v>2554</v>
      </c>
      <c r="D67" s="1" t="s">
        <v>46</v>
      </c>
      <c r="E67" s="1">
        <v>935</v>
      </c>
      <c r="F67" s="1">
        <v>3377</v>
      </c>
      <c r="G67" s="1">
        <v>3381</v>
      </c>
      <c r="H67" s="1" t="s">
        <v>46</v>
      </c>
      <c r="I67" s="1">
        <v>1289</v>
      </c>
      <c r="J67" s="1">
        <v>3740</v>
      </c>
      <c r="K67" s="1">
        <v>4505</v>
      </c>
      <c r="L67" s="1" t="s">
        <v>46</v>
      </c>
      <c r="M67" s="1">
        <v>1257</v>
      </c>
      <c r="N67" s="1">
        <v>3127</v>
      </c>
      <c r="O67" s="1">
        <v>5357</v>
      </c>
      <c r="P67" s="1" t="s">
        <v>46</v>
      </c>
      <c r="Q67" s="1">
        <v>1407</v>
      </c>
      <c r="R67" s="1">
        <v>3318</v>
      </c>
      <c r="S67" s="1">
        <v>5456</v>
      </c>
      <c r="T67" s="1" t="s">
        <v>46</v>
      </c>
      <c r="U67" s="1">
        <v>1466</v>
      </c>
      <c r="V67" s="1">
        <v>4027</v>
      </c>
      <c r="W67" s="1">
        <v>5847</v>
      </c>
      <c r="X67" s="1" t="s">
        <v>46</v>
      </c>
      <c r="Y67" s="1">
        <v>1565</v>
      </c>
      <c r="Z67" s="33">
        <f t="shared" si="2"/>
        <v>5592</v>
      </c>
      <c r="AA67" s="33" t="str">
        <f t="shared" si="3"/>
        <v>no data</v>
      </c>
      <c r="AB67" s="39" t="str">
        <f t="shared" si="4"/>
        <v>no data</v>
      </c>
      <c r="AC67" s="1">
        <v>4706</v>
      </c>
      <c r="AD67" s="1">
        <v>6892</v>
      </c>
      <c r="AE67" s="1" t="s">
        <v>46</v>
      </c>
      <c r="AF67" s="1">
        <v>1756</v>
      </c>
      <c r="AG67" s="1" t="s">
        <v>46</v>
      </c>
      <c r="AH67" s="1" t="s">
        <v>46</v>
      </c>
      <c r="AI67" s="1" t="s">
        <v>46</v>
      </c>
      <c r="AJ67" s="1" t="s">
        <v>46</v>
      </c>
    </row>
    <row r="68" spans="1:36" x14ac:dyDescent="0.25">
      <c r="A68" s="1" t="s">
        <v>91</v>
      </c>
      <c r="B68" s="1">
        <v>20333</v>
      </c>
      <c r="C68" s="1">
        <v>15414</v>
      </c>
      <c r="D68" s="1">
        <v>108303</v>
      </c>
      <c r="E68" s="1">
        <v>3275</v>
      </c>
      <c r="F68" s="1">
        <v>20933</v>
      </c>
      <c r="G68" s="1">
        <v>14962</v>
      </c>
      <c r="H68" s="1">
        <v>111317</v>
      </c>
      <c r="I68" s="1">
        <v>3281</v>
      </c>
      <c r="J68" s="1">
        <v>22188</v>
      </c>
      <c r="K68" s="1">
        <v>15999</v>
      </c>
      <c r="L68" s="1">
        <v>113556</v>
      </c>
      <c r="M68" s="1">
        <v>3213</v>
      </c>
      <c r="N68" s="1">
        <v>22626</v>
      </c>
      <c r="O68" s="1">
        <v>15529</v>
      </c>
      <c r="P68" s="1">
        <v>116700</v>
      </c>
      <c r="Q68" s="1">
        <v>3202</v>
      </c>
      <c r="R68" s="1">
        <v>22689</v>
      </c>
      <c r="S68" s="1">
        <v>15622</v>
      </c>
      <c r="T68" s="1">
        <v>119308</v>
      </c>
      <c r="U68" s="1">
        <v>3178</v>
      </c>
      <c r="V68" s="1">
        <v>22563</v>
      </c>
      <c r="W68" s="1">
        <v>15609</v>
      </c>
      <c r="X68" s="1">
        <v>122411</v>
      </c>
      <c r="Y68" s="1">
        <v>3202</v>
      </c>
      <c r="Z68" s="33">
        <f t="shared" si="2"/>
        <v>25765</v>
      </c>
      <c r="AA68" s="33">
        <f t="shared" si="3"/>
        <v>138020</v>
      </c>
      <c r="AB68" s="39">
        <f t="shared" si="4"/>
        <v>0.15730988796287818</v>
      </c>
      <c r="AC68" s="1">
        <v>22949</v>
      </c>
      <c r="AD68" s="1">
        <v>15687</v>
      </c>
      <c r="AE68" s="1">
        <v>124109</v>
      </c>
      <c r="AF68" s="1">
        <v>3375</v>
      </c>
      <c r="AG68" s="1">
        <v>25069</v>
      </c>
      <c r="AH68" s="1">
        <v>15879</v>
      </c>
      <c r="AI68" s="1">
        <v>126226</v>
      </c>
      <c r="AJ68" s="1">
        <v>3642</v>
      </c>
    </row>
    <row r="69" spans="1:36" x14ac:dyDescent="0.25">
      <c r="A69" s="1" t="s">
        <v>6</v>
      </c>
      <c r="B69" s="1" t="s">
        <v>46</v>
      </c>
      <c r="C69" s="1" t="s">
        <v>46</v>
      </c>
      <c r="D69" s="1" t="s">
        <v>46</v>
      </c>
      <c r="E69" s="1" t="s">
        <v>46</v>
      </c>
      <c r="F69" s="1" t="s">
        <v>46</v>
      </c>
      <c r="G69" s="1" t="s">
        <v>46</v>
      </c>
      <c r="H69" s="1" t="s">
        <v>46</v>
      </c>
      <c r="I69" s="1" t="s">
        <v>46</v>
      </c>
      <c r="J69" s="1" t="s">
        <v>46</v>
      </c>
      <c r="K69" s="1" t="s">
        <v>46</v>
      </c>
      <c r="L69" s="1" t="s">
        <v>46</v>
      </c>
      <c r="M69" s="1" t="s">
        <v>46</v>
      </c>
      <c r="N69" s="1" t="s">
        <v>46</v>
      </c>
      <c r="O69" s="1" t="s">
        <v>46</v>
      </c>
      <c r="P69" s="1" t="s">
        <v>46</v>
      </c>
      <c r="Q69" s="1" t="s">
        <v>46</v>
      </c>
      <c r="R69" s="1" t="s">
        <v>46</v>
      </c>
      <c r="S69" s="1" t="s">
        <v>46</v>
      </c>
      <c r="T69" s="1" t="s">
        <v>46</v>
      </c>
      <c r="U69" s="1" t="s">
        <v>46</v>
      </c>
      <c r="V69" s="1" t="s">
        <v>46</v>
      </c>
      <c r="W69" s="1" t="s">
        <v>46</v>
      </c>
      <c r="X69" s="1" t="s">
        <v>46</v>
      </c>
      <c r="Y69" s="1" t="s">
        <v>46</v>
      </c>
      <c r="Z69" s="33" t="str">
        <f t="shared" si="2"/>
        <v>no data</v>
      </c>
      <c r="AA69" s="33" t="str">
        <f t="shared" si="3"/>
        <v>no data</v>
      </c>
      <c r="AB69" s="39" t="str">
        <f t="shared" si="4"/>
        <v>no data</v>
      </c>
      <c r="AC69" s="1" t="s">
        <v>46</v>
      </c>
      <c r="AD69" s="1" t="s">
        <v>46</v>
      </c>
      <c r="AE69" s="1" t="s">
        <v>46</v>
      </c>
      <c r="AF69" s="1" t="s">
        <v>46</v>
      </c>
      <c r="AG69" s="1" t="s">
        <v>46</v>
      </c>
      <c r="AH69" s="1" t="s">
        <v>46</v>
      </c>
      <c r="AI69" s="1" t="s">
        <v>46</v>
      </c>
      <c r="AJ69" s="1" t="s">
        <v>46</v>
      </c>
    </row>
    <row r="70" spans="1:36" x14ac:dyDescent="0.25">
      <c r="A70" s="1" t="s">
        <v>92</v>
      </c>
      <c r="B70" s="1" t="s">
        <v>46</v>
      </c>
      <c r="C70" s="1">
        <v>180</v>
      </c>
      <c r="D70" s="1">
        <v>139</v>
      </c>
      <c r="E70" s="1" t="s">
        <v>46</v>
      </c>
      <c r="F70" s="1" t="s">
        <v>46</v>
      </c>
      <c r="G70" s="1" t="s">
        <v>46</v>
      </c>
      <c r="H70" s="1">
        <v>193</v>
      </c>
      <c r="I70" s="1" t="s">
        <v>46</v>
      </c>
      <c r="J70" s="1" t="s">
        <v>46</v>
      </c>
      <c r="K70" s="1">
        <v>276</v>
      </c>
      <c r="L70" s="1">
        <v>272</v>
      </c>
      <c r="M70" s="1" t="s">
        <v>46</v>
      </c>
      <c r="N70" s="1" t="s">
        <v>46</v>
      </c>
      <c r="O70" s="1" t="s">
        <v>46</v>
      </c>
      <c r="P70" s="1" t="s">
        <v>46</v>
      </c>
      <c r="Q70" s="1" t="s">
        <v>46</v>
      </c>
      <c r="R70" s="1" t="s">
        <v>46</v>
      </c>
      <c r="S70" s="1" t="s">
        <v>46</v>
      </c>
      <c r="T70" s="1" t="s">
        <v>46</v>
      </c>
      <c r="U70" s="1" t="s">
        <v>46</v>
      </c>
      <c r="V70" s="1" t="s">
        <v>46</v>
      </c>
      <c r="W70" s="1" t="s">
        <v>46</v>
      </c>
      <c r="X70" s="1" t="s">
        <v>46</v>
      </c>
      <c r="Y70" s="1" t="s">
        <v>46</v>
      </c>
      <c r="Z70" s="33" t="str">
        <f t="shared" si="2"/>
        <v>no data</v>
      </c>
      <c r="AA70" s="33" t="str">
        <f t="shared" si="3"/>
        <v>no data</v>
      </c>
      <c r="AB70" s="39" t="str">
        <f t="shared" si="4"/>
        <v>no data</v>
      </c>
      <c r="AC70" s="1" t="s">
        <v>46</v>
      </c>
      <c r="AD70" s="1" t="s">
        <v>46</v>
      </c>
      <c r="AE70" s="1" t="s">
        <v>46</v>
      </c>
      <c r="AF70" s="1" t="s">
        <v>46</v>
      </c>
      <c r="AG70" s="1" t="s">
        <v>46</v>
      </c>
      <c r="AH70" s="1" t="s">
        <v>46</v>
      </c>
      <c r="AI70" s="1" t="s">
        <v>46</v>
      </c>
      <c r="AJ70" s="1" t="s">
        <v>46</v>
      </c>
    </row>
    <row r="71" spans="1:36" x14ac:dyDescent="0.25">
      <c r="A71" s="1" t="s">
        <v>130</v>
      </c>
      <c r="B71" s="1" t="s">
        <v>46</v>
      </c>
      <c r="C71" s="1" t="s">
        <v>46</v>
      </c>
      <c r="D71" s="1" t="s">
        <v>46</v>
      </c>
      <c r="E71" s="1" t="s">
        <v>46</v>
      </c>
      <c r="F71" s="1" t="s">
        <v>46</v>
      </c>
      <c r="G71" s="1" t="s">
        <v>46</v>
      </c>
      <c r="H71" s="1" t="s">
        <v>46</v>
      </c>
      <c r="I71" s="1" t="s">
        <v>46</v>
      </c>
      <c r="J71" s="1">
        <v>1502.14</v>
      </c>
      <c r="K71" s="1" t="s">
        <v>46</v>
      </c>
      <c r="L71" s="1" t="s">
        <v>46</v>
      </c>
      <c r="M71" s="1" t="s">
        <v>46</v>
      </c>
      <c r="N71" s="1">
        <v>1227.0319999999999</v>
      </c>
      <c r="O71" s="1" t="s">
        <v>46</v>
      </c>
      <c r="P71" s="1" t="s">
        <v>46</v>
      </c>
      <c r="Q71" s="1" t="s">
        <v>46</v>
      </c>
      <c r="R71" s="1">
        <v>1085.5640000000001</v>
      </c>
      <c r="S71" s="1" t="s">
        <v>46</v>
      </c>
      <c r="T71" s="1" t="s">
        <v>46</v>
      </c>
      <c r="U71" s="1" t="s">
        <v>46</v>
      </c>
      <c r="V71" s="1">
        <v>2163.0070000000001</v>
      </c>
      <c r="W71" s="1" t="s">
        <v>46</v>
      </c>
      <c r="X71" s="1" t="s">
        <v>46</v>
      </c>
      <c r="Y71" s="1" t="s">
        <v>46</v>
      </c>
      <c r="Z71" s="33" t="str">
        <f t="shared" si="2"/>
        <v>no data</v>
      </c>
      <c r="AA71" s="33" t="str">
        <f t="shared" si="3"/>
        <v>no data</v>
      </c>
      <c r="AB71" s="39" t="str">
        <f t="shared" si="4"/>
        <v>no data</v>
      </c>
      <c r="AC71" s="1">
        <v>2105.0329999999999</v>
      </c>
      <c r="AD71" s="1" t="s">
        <v>46</v>
      </c>
      <c r="AE71" s="1" t="s">
        <v>46</v>
      </c>
      <c r="AF71" s="1" t="s">
        <v>46</v>
      </c>
      <c r="AG71" s="1" t="s">
        <v>46</v>
      </c>
      <c r="AH71" s="1" t="s">
        <v>46</v>
      </c>
      <c r="AI71" s="1" t="s">
        <v>46</v>
      </c>
      <c r="AJ71" s="1" t="s">
        <v>46</v>
      </c>
    </row>
    <row r="72" spans="1:36" x14ac:dyDescent="0.25">
      <c r="A72" s="1" t="s">
        <v>93</v>
      </c>
      <c r="B72" s="1" t="s">
        <v>46</v>
      </c>
      <c r="C72" s="1" t="s">
        <v>46</v>
      </c>
      <c r="D72" s="1" t="s">
        <v>46</v>
      </c>
      <c r="E72" s="1" t="s">
        <v>46</v>
      </c>
      <c r="F72" s="1" t="s">
        <v>46</v>
      </c>
      <c r="G72" s="1" t="s">
        <v>46</v>
      </c>
      <c r="H72" s="1" t="s">
        <v>46</v>
      </c>
      <c r="I72" s="1" t="s">
        <v>46</v>
      </c>
      <c r="J72" s="1" t="s">
        <v>46</v>
      </c>
      <c r="K72" s="1" t="s">
        <v>46</v>
      </c>
      <c r="L72" s="1" t="s">
        <v>46</v>
      </c>
      <c r="M72" s="1" t="s">
        <v>46</v>
      </c>
      <c r="N72" s="1" t="s">
        <v>46</v>
      </c>
      <c r="O72" s="1" t="s">
        <v>46</v>
      </c>
      <c r="P72" s="1" t="s">
        <v>46</v>
      </c>
      <c r="Q72" s="1" t="s">
        <v>46</v>
      </c>
      <c r="R72" s="1" t="s">
        <v>46</v>
      </c>
      <c r="S72" s="1" t="s">
        <v>46</v>
      </c>
      <c r="T72" s="1" t="s">
        <v>46</v>
      </c>
      <c r="U72" s="1" t="s">
        <v>46</v>
      </c>
      <c r="V72" s="1" t="s">
        <v>46</v>
      </c>
      <c r="W72" s="1" t="s">
        <v>46</v>
      </c>
      <c r="X72" s="1" t="s">
        <v>46</v>
      </c>
      <c r="Y72" s="1" t="s">
        <v>46</v>
      </c>
      <c r="Z72" s="33" t="str">
        <f t="shared" si="2"/>
        <v>no data</v>
      </c>
      <c r="AA72" s="33" t="str">
        <f t="shared" si="3"/>
        <v>no data</v>
      </c>
      <c r="AB72" s="39" t="str">
        <f t="shared" si="4"/>
        <v>no data</v>
      </c>
      <c r="AC72" s="1" t="s">
        <v>46</v>
      </c>
      <c r="AD72" s="1" t="s">
        <v>46</v>
      </c>
      <c r="AE72" s="1" t="s">
        <v>46</v>
      </c>
      <c r="AF72" s="1" t="s">
        <v>46</v>
      </c>
      <c r="AG72" s="1" t="s">
        <v>46</v>
      </c>
      <c r="AH72" s="1" t="s">
        <v>46</v>
      </c>
      <c r="AI72" s="1" t="s">
        <v>46</v>
      </c>
      <c r="AJ72" s="1" t="s">
        <v>46</v>
      </c>
    </row>
    <row r="73" spans="1:36" x14ac:dyDescent="0.25">
      <c r="A73" s="1" t="s">
        <v>131</v>
      </c>
      <c r="B73" s="1" t="s">
        <v>46</v>
      </c>
      <c r="C73" s="1" t="s">
        <v>46</v>
      </c>
      <c r="D73" s="1" t="s">
        <v>46</v>
      </c>
      <c r="E73" s="1" t="s">
        <v>46</v>
      </c>
      <c r="F73" s="1" t="s">
        <v>46</v>
      </c>
      <c r="G73" s="1" t="s">
        <v>46</v>
      </c>
      <c r="H73" s="1" t="s">
        <v>46</v>
      </c>
      <c r="I73" s="1" t="s">
        <v>46</v>
      </c>
      <c r="J73" s="1" t="s">
        <v>46</v>
      </c>
      <c r="K73" s="1" t="s">
        <v>46</v>
      </c>
      <c r="L73" s="1" t="s">
        <v>46</v>
      </c>
      <c r="M73" s="1" t="s">
        <v>46</v>
      </c>
      <c r="N73" s="1" t="s">
        <v>46</v>
      </c>
      <c r="O73" s="1" t="s">
        <v>46</v>
      </c>
      <c r="P73" s="1" t="s">
        <v>46</v>
      </c>
      <c r="Q73" s="1" t="s">
        <v>46</v>
      </c>
      <c r="R73" s="1" t="s">
        <v>46</v>
      </c>
      <c r="S73" s="1" t="s">
        <v>46</v>
      </c>
      <c r="T73" s="1" t="s">
        <v>46</v>
      </c>
      <c r="U73" s="1" t="s">
        <v>46</v>
      </c>
      <c r="V73" s="1" t="s">
        <v>46</v>
      </c>
      <c r="W73" s="1" t="s">
        <v>46</v>
      </c>
      <c r="X73" s="1" t="s">
        <v>46</v>
      </c>
      <c r="Y73" s="1" t="s">
        <v>46</v>
      </c>
      <c r="Z73" s="33" t="str">
        <f t="shared" si="2"/>
        <v>no data</v>
      </c>
      <c r="AA73" s="33" t="str">
        <f t="shared" si="3"/>
        <v>no data</v>
      </c>
      <c r="AB73" s="39" t="str">
        <f t="shared" si="4"/>
        <v>no data</v>
      </c>
      <c r="AC73" s="1" t="s">
        <v>46</v>
      </c>
      <c r="AD73" s="1" t="s">
        <v>46</v>
      </c>
      <c r="AE73" s="1" t="s">
        <v>46</v>
      </c>
      <c r="AF73" s="1" t="s">
        <v>46</v>
      </c>
      <c r="AG73" s="1" t="s">
        <v>46</v>
      </c>
      <c r="AH73" s="1" t="s">
        <v>46</v>
      </c>
      <c r="AI73" s="1" t="s">
        <v>46</v>
      </c>
      <c r="AJ73" s="1" t="s">
        <v>46</v>
      </c>
    </row>
    <row r="74" spans="1:36" x14ac:dyDescent="0.25">
      <c r="A74" s="1" t="s">
        <v>94</v>
      </c>
      <c r="B74" s="1">
        <v>2074</v>
      </c>
      <c r="C74" s="1">
        <v>1984</v>
      </c>
      <c r="D74" s="1">
        <v>7264</v>
      </c>
      <c r="E74" s="1" t="s">
        <v>46</v>
      </c>
      <c r="F74" s="1">
        <v>2502</v>
      </c>
      <c r="G74" s="1">
        <v>2013</v>
      </c>
      <c r="H74" s="1">
        <v>7889</v>
      </c>
      <c r="I74" s="1" t="s">
        <v>46</v>
      </c>
      <c r="J74" s="1">
        <v>2577</v>
      </c>
      <c r="K74" s="1">
        <v>2380</v>
      </c>
      <c r="L74" s="1">
        <v>8282</v>
      </c>
      <c r="M74" s="1" t="s">
        <v>46</v>
      </c>
      <c r="N74" s="1">
        <v>2578</v>
      </c>
      <c r="O74" s="1">
        <v>2519</v>
      </c>
      <c r="P74" s="1">
        <v>8832</v>
      </c>
      <c r="Q74" s="1" t="s">
        <v>46</v>
      </c>
      <c r="R74" s="1">
        <v>2766</v>
      </c>
      <c r="S74" s="1">
        <v>2697</v>
      </c>
      <c r="T74" s="1">
        <v>9126</v>
      </c>
      <c r="U74" s="1" t="s">
        <v>46</v>
      </c>
      <c r="V74" s="1">
        <v>3065</v>
      </c>
      <c r="W74" s="1">
        <v>2793</v>
      </c>
      <c r="X74" s="1">
        <v>9611</v>
      </c>
      <c r="Y74" s="42">
        <v>0</v>
      </c>
      <c r="Z74" s="33">
        <f t="shared" si="2"/>
        <v>3065</v>
      </c>
      <c r="AA74" s="33">
        <f t="shared" si="3"/>
        <v>12404</v>
      </c>
      <c r="AB74" s="41">
        <f t="shared" si="4"/>
        <v>0.19813821190768635</v>
      </c>
      <c r="AC74" s="1">
        <v>3030</v>
      </c>
      <c r="AD74" s="1">
        <v>2946</v>
      </c>
      <c r="AE74" s="1">
        <v>10130</v>
      </c>
      <c r="AF74" s="1" t="s">
        <v>46</v>
      </c>
      <c r="AG74" s="1" t="s">
        <v>46</v>
      </c>
      <c r="AH74" s="1" t="s">
        <v>46</v>
      </c>
      <c r="AI74" s="1" t="s">
        <v>46</v>
      </c>
      <c r="AJ74" s="1" t="s">
        <v>46</v>
      </c>
    </row>
    <row r="75" spans="1:36" x14ac:dyDescent="0.25">
      <c r="A75" s="1" t="s">
        <v>95</v>
      </c>
      <c r="B75" s="1">
        <v>1552</v>
      </c>
      <c r="C75" s="1">
        <v>7679</v>
      </c>
      <c r="D75" s="1">
        <v>55158</v>
      </c>
      <c r="E75" s="1">
        <v>26</v>
      </c>
      <c r="F75" s="1">
        <v>1611</v>
      </c>
      <c r="G75" s="1">
        <v>7640</v>
      </c>
      <c r="H75" s="1">
        <v>57080</v>
      </c>
      <c r="I75" s="1">
        <v>7</v>
      </c>
      <c r="J75" s="1">
        <v>1159</v>
      </c>
      <c r="K75" s="1">
        <v>8366</v>
      </c>
      <c r="L75" s="1">
        <v>58100</v>
      </c>
      <c r="M75" s="1">
        <v>3</v>
      </c>
      <c r="N75" s="1">
        <v>1006</v>
      </c>
      <c r="O75" s="1">
        <v>8898</v>
      </c>
      <c r="P75" s="1">
        <v>59918</v>
      </c>
      <c r="Q75" s="1">
        <v>21</v>
      </c>
      <c r="R75" s="1">
        <v>990</v>
      </c>
      <c r="S75" s="1">
        <v>8746</v>
      </c>
      <c r="T75" s="1">
        <v>60520</v>
      </c>
      <c r="U75" s="1">
        <v>34</v>
      </c>
      <c r="V75" s="1">
        <v>1357</v>
      </c>
      <c r="W75" s="1">
        <v>8868</v>
      </c>
      <c r="X75" s="1">
        <v>60526</v>
      </c>
      <c r="Y75" s="1">
        <v>59</v>
      </c>
      <c r="Z75" s="33">
        <f t="shared" si="2"/>
        <v>1416</v>
      </c>
      <c r="AA75" s="33">
        <f t="shared" si="3"/>
        <v>69394</v>
      </c>
      <c r="AB75" s="39">
        <f t="shared" si="4"/>
        <v>1.999717554017794E-2</v>
      </c>
      <c r="AC75" s="1">
        <v>1693</v>
      </c>
      <c r="AD75" s="1">
        <v>9121</v>
      </c>
      <c r="AE75" s="1">
        <v>61037</v>
      </c>
      <c r="AF75" s="1">
        <v>63</v>
      </c>
      <c r="AG75" s="1" t="s">
        <v>46</v>
      </c>
      <c r="AH75" s="1" t="s">
        <v>46</v>
      </c>
      <c r="AI75" s="1" t="s">
        <v>46</v>
      </c>
      <c r="AJ75" s="1" t="s">
        <v>46</v>
      </c>
    </row>
    <row r="76" spans="1:36" x14ac:dyDescent="0.25">
      <c r="A76" s="1" t="s">
        <v>28</v>
      </c>
      <c r="B76" s="1">
        <v>1290</v>
      </c>
      <c r="C76" s="1">
        <v>1750</v>
      </c>
      <c r="D76" s="1">
        <v>20851</v>
      </c>
      <c r="E76" s="1">
        <v>3730</v>
      </c>
      <c r="F76" s="1">
        <v>460</v>
      </c>
      <c r="G76" s="1">
        <v>1088</v>
      </c>
      <c r="H76" s="1">
        <v>18804</v>
      </c>
      <c r="I76" s="1">
        <v>2773</v>
      </c>
      <c r="J76" s="1">
        <v>512</v>
      </c>
      <c r="K76" s="1">
        <v>1068</v>
      </c>
      <c r="L76" s="1">
        <v>18852</v>
      </c>
      <c r="M76" s="1">
        <v>2854</v>
      </c>
      <c r="N76" s="1">
        <v>540</v>
      </c>
      <c r="O76" s="1">
        <v>1133</v>
      </c>
      <c r="P76" s="1">
        <v>20028</v>
      </c>
      <c r="Q76" s="1">
        <v>3186</v>
      </c>
      <c r="R76" s="1">
        <v>709</v>
      </c>
      <c r="S76" s="1">
        <v>1141</v>
      </c>
      <c r="T76" s="1">
        <v>20538</v>
      </c>
      <c r="U76" s="1">
        <v>3584</v>
      </c>
      <c r="V76" s="1">
        <v>667</v>
      </c>
      <c r="W76" s="1">
        <v>1065</v>
      </c>
      <c r="X76" s="1">
        <v>21201</v>
      </c>
      <c r="Y76" s="1">
        <v>3556</v>
      </c>
      <c r="Z76" s="33">
        <f t="shared" si="2"/>
        <v>4223</v>
      </c>
      <c r="AA76" s="33">
        <f t="shared" si="3"/>
        <v>22266</v>
      </c>
      <c r="AB76" s="39">
        <f t="shared" si="4"/>
        <v>0.15942466684284043</v>
      </c>
      <c r="AC76" s="1">
        <v>954</v>
      </c>
      <c r="AD76" s="1">
        <v>1041</v>
      </c>
      <c r="AE76" s="1">
        <v>25951</v>
      </c>
      <c r="AF76" s="1">
        <v>371</v>
      </c>
      <c r="AG76" s="1" t="s">
        <v>46</v>
      </c>
      <c r="AH76" s="1" t="s">
        <v>46</v>
      </c>
      <c r="AI76" s="1" t="s">
        <v>46</v>
      </c>
      <c r="AJ76" s="1" t="s">
        <v>46</v>
      </c>
    </row>
    <row r="77" spans="1:36" x14ac:dyDescent="0.25">
      <c r="A77" s="1" t="s">
        <v>97</v>
      </c>
      <c r="B77" s="1">
        <v>344</v>
      </c>
      <c r="C77" s="1">
        <v>1872</v>
      </c>
      <c r="D77" s="1">
        <v>7774</v>
      </c>
      <c r="E77" s="1">
        <v>2</v>
      </c>
      <c r="F77" s="1">
        <v>303</v>
      </c>
      <c r="G77" s="1">
        <v>1816</v>
      </c>
      <c r="H77" s="1">
        <v>8584</v>
      </c>
      <c r="I77" s="1">
        <v>2</v>
      </c>
      <c r="J77" s="1">
        <v>277</v>
      </c>
      <c r="K77" s="1">
        <v>1973</v>
      </c>
      <c r="L77" s="1">
        <v>10108</v>
      </c>
      <c r="M77" s="1">
        <v>7</v>
      </c>
      <c r="N77" s="1">
        <v>429</v>
      </c>
      <c r="O77" s="1">
        <v>2068</v>
      </c>
      <c r="P77" s="1">
        <v>10502</v>
      </c>
      <c r="Q77" s="1">
        <v>83</v>
      </c>
      <c r="R77" s="1">
        <v>451</v>
      </c>
      <c r="S77" s="1">
        <v>2112</v>
      </c>
      <c r="T77" s="1">
        <v>10798</v>
      </c>
      <c r="U77" s="1">
        <v>76</v>
      </c>
      <c r="V77" s="1">
        <v>738</v>
      </c>
      <c r="W77" s="1">
        <v>2120</v>
      </c>
      <c r="X77" s="1">
        <v>11056</v>
      </c>
      <c r="Y77" s="1">
        <v>58</v>
      </c>
      <c r="Z77" s="33">
        <f t="shared" si="2"/>
        <v>796</v>
      </c>
      <c r="AA77" s="33">
        <f t="shared" si="3"/>
        <v>13176</v>
      </c>
      <c r="AB77" s="39">
        <f t="shared" si="4"/>
        <v>5.6971085027197249E-2</v>
      </c>
      <c r="AC77" s="1">
        <v>510</v>
      </c>
      <c r="AD77" s="1">
        <v>1986</v>
      </c>
      <c r="AE77" s="1">
        <v>11304</v>
      </c>
      <c r="AF77" s="1">
        <v>19</v>
      </c>
      <c r="AG77" s="1">
        <v>491</v>
      </c>
      <c r="AH77" s="1">
        <v>2246</v>
      </c>
      <c r="AI77" s="1">
        <v>11646</v>
      </c>
      <c r="AJ77" s="1">
        <v>19</v>
      </c>
    </row>
    <row r="78" spans="1:36" x14ac:dyDescent="0.25">
      <c r="A78" s="1" t="s">
        <v>99</v>
      </c>
      <c r="B78" s="1">
        <v>357</v>
      </c>
      <c r="C78" s="1">
        <v>1077</v>
      </c>
      <c r="D78" s="1">
        <v>2270</v>
      </c>
      <c r="E78" s="1">
        <v>9</v>
      </c>
      <c r="F78" s="1">
        <v>411</v>
      </c>
      <c r="G78" s="1">
        <v>1213</v>
      </c>
      <c r="H78" s="1">
        <v>2452</v>
      </c>
      <c r="I78" s="1">
        <v>11</v>
      </c>
      <c r="J78" s="1">
        <v>432</v>
      </c>
      <c r="K78" s="1">
        <v>1178</v>
      </c>
      <c r="L78" s="1">
        <v>2489</v>
      </c>
      <c r="M78" s="1">
        <v>9</v>
      </c>
      <c r="N78" s="1">
        <v>580</v>
      </c>
      <c r="O78" s="1">
        <v>1187</v>
      </c>
      <c r="P78" s="1">
        <v>2869</v>
      </c>
      <c r="Q78" s="1">
        <v>7</v>
      </c>
      <c r="R78" s="1">
        <v>928</v>
      </c>
      <c r="S78" s="1">
        <v>1138</v>
      </c>
      <c r="T78" s="1">
        <v>2937</v>
      </c>
      <c r="U78" s="1">
        <v>7</v>
      </c>
      <c r="V78" s="1">
        <v>909</v>
      </c>
      <c r="W78" s="1">
        <v>1141</v>
      </c>
      <c r="X78" s="1">
        <v>2921</v>
      </c>
      <c r="Y78" s="1">
        <v>10</v>
      </c>
      <c r="Z78" s="33">
        <f t="shared" si="2"/>
        <v>919</v>
      </c>
      <c r="AA78" s="33">
        <f t="shared" si="3"/>
        <v>4062</v>
      </c>
      <c r="AB78" s="39">
        <f t="shared" si="4"/>
        <v>0.18450110419594459</v>
      </c>
      <c r="AC78" s="1">
        <v>1072</v>
      </c>
      <c r="AD78" s="1">
        <v>1192</v>
      </c>
      <c r="AE78" s="1">
        <v>2723</v>
      </c>
      <c r="AF78" s="1">
        <v>7</v>
      </c>
      <c r="AG78" s="1" t="s">
        <v>46</v>
      </c>
      <c r="AH78" s="1" t="s">
        <v>46</v>
      </c>
      <c r="AI78" s="1" t="s">
        <v>46</v>
      </c>
      <c r="AJ78" s="1" t="s">
        <v>46</v>
      </c>
    </row>
    <row r="79" spans="1:36" x14ac:dyDescent="0.25">
      <c r="A79" s="1" t="s">
        <v>100</v>
      </c>
      <c r="B79" s="1" t="s">
        <v>46</v>
      </c>
      <c r="C79" s="1">
        <v>12465</v>
      </c>
      <c r="D79" s="1">
        <v>69564</v>
      </c>
      <c r="E79" s="1">
        <v>234</v>
      </c>
      <c r="F79" s="1" t="s">
        <v>46</v>
      </c>
      <c r="G79" s="1">
        <v>13287</v>
      </c>
      <c r="H79" s="1">
        <v>71717</v>
      </c>
      <c r="I79" s="1">
        <v>290</v>
      </c>
      <c r="J79" s="1" t="s">
        <v>46</v>
      </c>
      <c r="K79" s="1">
        <v>14372</v>
      </c>
      <c r="L79" s="1">
        <v>72249</v>
      </c>
      <c r="M79" s="1">
        <v>374</v>
      </c>
      <c r="N79" s="1" t="s">
        <v>46</v>
      </c>
      <c r="O79" s="1">
        <v>14995</v>
      </c>
      <c r="P79" s="1">
        <v>75153</v>
      </c>
      <c r="Q79" s="1">
        <v>276</v>
      </c>
      <c r="R79" s="1" t="s">
        <v>46</v>
      </c>
      <c r="S79" s="1">
        <v>14705</v>
      </c>
      <c r="T79" s="1">
        <v>75051</v>
      </c>
      <c r="U79" s="1">
        <v>227</v>
      </c>
      <c r="V79" s="1" t="s">
        <v>46</v>
      </c>
      <c r="W79" s="1">
        <v>14736</v>
      </c>
      <c r="X79" s="1">
        <v>74949</v>
      </c>
      <c r="Y79" s="1">
        <v>254</v>
      </c>
      <c r="Z79" s="33" t="str">
        <f t="shared" si="2"/>
        <v>no data</v>
      </c>
      <c r="AA79" s="33">
        <f t="shared" si="3"/>
        <v>89685</v>
      </c>
      <c r="AB79" s="39" t="str">
        <f t="shared" si="4"/>
        <v>no data</v>
      </c>
      <c r="AC79" s="1" t="s">
        <v>46</v>
      </c>
      <c r="AD79" s="1">
        <v>14261</v>
      </c>
      <c r="AE79" s="1">
        <v>75653</v>
      </c>
      <c r="AF79" s="1">
        <v>278</v>
      </c>
      <c r="AG79" s="1" t="s">
        <v>46</v>
      </c>
      <c r="AH79" s="1" t="s">
        <v>46</v>
      </c>
      <c r="AI79" s="1" t="s">
        <v>46</v>
      </c>
      <c r="AJ79" s="1" t="s">
        <v>46</v>
      </c>
    </row>
    <row r="80" spans="1:36" x14ac:dyDescent="0.25">
      <c r="A80" s="1" t="s">
        <v>101</v>
      </c>
      <c r="B80" s="1" t="s">
        <v>46</v>
      </c>
      <c r="C80" s="1" t="s">
        <v>46</v>
      </c>
      <c r="D80" s="1">
        <v>19044</v>
      </c>
      <c r="E80" s="1" t="s">
        <v>46</v>
      </c>
      <c r="F80" s="1" t="s">
        <v>46</v>
      </c>
      <c r="G80" s="1" t="s">
        <v>46</v>
      </c>
      <c r="H80" s="1" t="s">
        <v>46</v>
      </c>
      <c r="I80" s="1" t="s">
        <v>46</v>
      </c>
      <c r="J80" s="1" t="s">
        <v>46</v>
      </c>
      <c r="K80" s="1" t="s">
        <v>46</v>
      </c>
      <c r="L80" s="1">
        <v>20907</v>
      </c>
      <c r="M80" s="1" t="s">
        <v>46</v>
      </c>
      <c r="N80" s="1" t="s">
        <v>46</v>
      </c>
      <c r="O80" s="1" t="s">
        <v>46</v>
      </c>
      <c r="P80" s="1" t="s">
        <v>46</v>
      </c>
      <c r="Q80" s="1" t="s">
        <v>46</v>
      </c>
      <c r="R80" s="1" t="s">
        <v>46</v>
      </c>
      <c r="S80" s="1" t="s">
        <v>46</v>
      </c>
      <c r="T80" s="1">
        <v>23302</v>
      </c>
      <c r="U80" s="1" t="s">
        <v>46</v>
      </c>
      <c r="V80" s="1" t="s">
        <v>46</v>
      </c>
      <c r="W80" s="1" t="s">
        <v>46</v>
      </c>
      <c r="X80" s="1" t="s">
        <v>46</v>
      </c>
      <c r="Y80" s="1" t="s">
        <v>46</v>
      </c>
      <c r="Z80" s="33" t="str">
        <f t="shared" si="2"/>
        <v>no data</v>
      </c>
      <c r="AA80" s="33" t="str">
        <f t="shared" si="3"/>
        <v>no data</v>
      </c>
      <c r="AB80" s="39" t="str">
        <f t="shared" si="4"/>
        <v>no data</v>
      </c>
      <c r="AC80" s="1" t="s">
        <v>46</v>
      </c>
      <c r="AD80" s="1" t="s">
        <v>46</v>
      </c>
      <c r="AE80" s="1">
        <v>22807</v>
      </c>
      <c r="AF80" s="1" t="s">
        <v>46</v>
      </c>
      <c r="AG80" s="1" t="s">
        <v>46</v>
      </c>
      <c r="AH80" s="1" t="s">
        <v>46</v>
      </c>
      <c r="AI80" s="1" t="s">
        <v>46</v>
      </c>
      <c r="AJ80" s="1" t="s">
        <v>46</v>
      </c>
    </row>
    <row r="81" spans="1:36" x14ac:dyDescent="0.25">
      <c r="A81" s="1" t="s">
        <v>102</v>
      </c>
      <c r="B81" s="1" t="s">
        <v>46</v>
      </c>
      <c r="C81" s="1" t="s">
        <v>46</v>
      </c>
      <c r="D81" s="1" t="s">
        <v>46</v>
      </c>
      <c r="E81" s="1" t="s">
        <v>46</v>
      </c>
      <c r="F81" s="1" t="s">
        <v>46</v>
      </c>
      <c r="G81" s="1" t="s">
        <v>46</v>
      </c>
      <c r="H81" s="1" t="s">
        <v>46</v>
      </c>
      <c r="I81" s="1" t="s">
        <v>46</v>
      </c>
      <c r="J81" s="1" t="s">
        <v>46</v>
      </c>
      <c r="K81" s="1" t="s">
        <v>46</v>
      </c>
      <c r="L81" s="1" t="s">
        <v>46</v>
      </c>
      <c r="M81" s="1" t="s">
        <v>46</v>
      </c>
      <c r="N81" s="1" t="s">
        <v>46</v>
      </c>
      <c r="O81" s="1" t="s">
        <v>46</v>
      </c>
      <c r="P81" s="1" t="s">
        <v>46</v>
      </c>
      <c r="Q81" s="1" t="s">
        <v>46</v>
      </c>
      <c r="R81" s="1" t="s">
        <v>46</v>
      </c>
      <c r="S81" s="1" t="s">
        <v>46</v>
      </c>
      <c r="T81" s="1" t="s">
        <v>46</v>
      </c>
      <c r="U81" s="1" t="s">
        <v>46</v>
      </c>
      <c r="V81" s="1" t="s">
        <v>46</v>
      </c>
      <c r="W81" s="1" t="s">
        <v>46</v>
      </c>
      <c r="X81" s="1" t="s">
        <v>46</v>
      </c>
      <c r="Y81" s="1" t="s">
        <v>46</v>
      </c>
      <c r="Z81" s="33" t="str">
        <f t="shared" si="2"/>
        <v>no data</v>
      </c>
      <c r="AA81" s="33" t="str">
        <f t="shared" si="3"/>
        <v>no data</v>
      </c>
      <c r="AB81" s="39" t="str">
        <f t="shared" si="4"/>
        <v>no data</v>
      </c>
      <c r="AC81" s="1" t="s">
        <v>46</v>
      </c>
      <c r="AD81" s="1" t="s">
        <v>46</v>
      </c>
      <c r="AE81" s="1" t="s">
        <v>46</v>
      </c>
      <c r="AF81" s="1" t="s">
        <v>46</v>
      </c>
      <c r="AG81" s="1" t="s">
        <v>46</v>
      </c>
      <c r="AH81" s="1" t="s">
        <v>46</v>
      </c>
      <c r="AI81" s="1" t="s">
        <v>46</v>
      </c>
      <c r="AJ81" s="1" t="s">
        <v>46</v>
      </c>
    </row>
    <row r="82" spans="1:36" x14ac:dyDescent="0.25">
      <c r="A82" s="1" t="s">
        <v>103</v>
      </c>
      <c r="B82" s="1">
        <v>820</v>
      </c>
      <c r="C82" s="1">
        <v>1072</v>
      </c>
      <c r="D82" s="1">
        <v>39594</v>
      </c>
      <c r="E82" s="1" t="s">
        <v>46</v>
      </c>
      <c r="F82" s="1">
        <v>1040</v>
      </c>
      <c r="G82" s="1">
        <v>1141</v>
      </c>
      <c r="H82" s="1">
        <v>41026</v>
      </c>
      <c r="I82" s="1" t="s">
        <v>46</v>
      </c>
      <c r="J82" s="1">
        <v>1187</v>
      </c>
      <c r="K82" s="1">
        <v>1299</v>
      </c>
      <c r="L82" s="1">
        <v>43479</v>
      </c>
      <c r="M82" s="1" t="s">
        <v>46</v>
      </c>
      <c r="N82" s="1">
        <v>1271</v>
      </c>
      <c r="O82" s="1">
        <v>1382</v>
      </c>
      <c r="P82" s="1">
        <v>46972</v>
      </c>
      <c r="Q82" s="1" t="s">
        <v>46</v>
      </c>
      <c r="R82" s="1">
        <v>1688</v>
      </c>
      <c r="S82" s="1">
        <v>1468</v>
      </c>
      <c r="T82" s="1">
        <v>55120</v>
      </c>
      <c r="U82" s="1" t="s">
        <v>46</v>
      </c>
      <c r="V82" s="1">
        <v>1803</v>
      </c>
      <c r="W82" s="1">
        <v>1523</v>
      </c>
      <c r="X82" s="1">
        <v>60561</v>
      </c>
      <c r="Y82" s="42">
        <v>0</v>
      </c>
      <c r="Z82" s="33">
        <f t="shared" si="2"/>
        <v>1803</v>
      </c>
      <c r="AA82" s="33">
        <f t="shared" si="3"/>
        <v>62084</v>
      </c>
      <c r="AB82" s="41">
        <f t="shared" si="4"/>
        <v>2.822170394602971E-2</v>
      </c>
      <c r="AC82" s="1">
        <v>2498</v>
      </c>
      <c r="AD82" s="1">
        <v>1574</v>
      </c>
      <c r="AE82" s="1">
        <v>64197</v>
      </c>
      <c r="AF82" s="1" t="s">
        <v>46</v>
      </c>
      <c r="AG82" s="1">
        <v>2596</v>
      </c>
      <c r="AH82" s="1">
        <v>1609</v>
      </c>
      <c r="AI82" s="1">
        <v>70903</v>
      </c>
      <c r="AJ82" s="1" t="s">
        <v>46</v>
      </c>
    </row>
    <row r="83" spans="1:36" x14ac:dyDescent="0.25">
      <c r="A83" s="1" t="s">
        <v>104</v>
      </c>
      <c r="B83" s="1" t="s">
        <v>46</v>
      </c>
      <c r="C83" s="1" t="s">
        <v>46</v>
      </c>
      <c r="D83" s="1" t="s">
        <v>46</v>
      </c>
      <c r="E83" s="1" t="s">
        <v>46</v>
      </c>
      <c r="F83" s="1" t="s">
        <v>46</v>
      </c>
      <c r="G83" s="1" t="s">
        <v>46</v>
      </c>
      <c r="H83" s="1" t="s">
        <v>46</v>
      </c>
      <c r="I83" s="1" t="s">
        <v>46</v>
      </c>
      <c r="J83" s="1" t="s">
        <v>46</v>
      </c>
      <c r="K83" s="1" t="s">
        <v>46</v>
      </c>
      <c r="L83" s="1" t="s">
        <v>46</v>
      </c>
      <c r="M83" s="1" t="s">
        <v>46</v>
      </c>
      <c r="N83" s="1" t="s">
        <v>46</v>
      </c>
      <c r="O83" s="1" t="s">
        <v>46</v>
      </c>
      <c r="P83" s="1" t="s">
        <v>46</v>
      </c>
      <c r="Q83" s="1" t="s">
        <v>46</v>
      </c>
      <c r="R83" s="1" t="s">
        <v>46</v>
      </c>
      <c r="S83" s="1" t="s">
        <v>46</v>
      </c>
      <c r="T83" s="1" t="s">
        <v>46</v>
      </c>
      <c r="U83" s="1" t="s">
        <v>46</v>
      </c>
      <c r="V83" s="1" t="s">
        <v>46</v>
      </c>
      <c r="W83" s="1" t="s">
        <v>46</v>
      </c>
      <c r="X83" s="1" t="s">
        <v>46</v>
      </c>
      <c r="Y83" s="1" t="s">
        <v>46</v>
      </c>
      <c r="Z83" s="33" t="str">
        <f t="shared" si="2"/>
        <v>no data</v>
      </c>
      <c r="AA83" s="33" t="str">
        <f t="shared" si="3"/>
        <v>no data</v>
      </c>
      <c r="AB83" s="39" t="str">
        <f t="shared" si="4"/>
        <v>no data</v>
      </c>
      <c r="AC83" s="1" t="s">
        <v>46</v>
      </c>
      <c r="AD83" s="1" t="s">
        <v>46</v>
      </c>
      <c r="AE83" s="1" t="s">
        <v>46</v>
      </c>
      <c r="AF83" s="1" t="s">
        <v>46</v>
      </c>
      <c r="AG83" s="1" t="s">
        <v>46</v>
      </c>
      <c r="AH83" s="1" t="s">
        <v>46</v>
      </c>
      <c r="AI83" s="1" t="s">
        <v>46</v>
      </c>
      <c r="AJ83" s="1" t="s">
        <v>46</v>
      </c>
    </row>
    <row r="84" spans="1:36" x14ac:dyDescent="0.25">
      <c r="A84" s="1" t="s">
        <v>105</v>
      </c>
      <c r="B84" s="1" t="s">
        <v>46</v>
      </c>
      <c r="C84" s="1" t="s">
        <v>46</v>
      </c>
      <c r="D84" s="1" t="s">
        <v>46</v>
      </c>
      <c r="E84" s="1" t="s">
        <v>46</v>
      </c>
      <c r="F84" s="1" t="s">
        <v>46</v>
      </c>
      <c r="G84" s="1" t="s">
        <v>46</v>
      </c>
      <c r="H84" s="1" t="s">
        <v>46</v>
      </c>
      <c r="I84" s="1" t="s">
        <v>46</v>
      </c>
      <c r="J84" s="1" t="s">
        <v>46</v>
      </c>
      <c r="K84" s="1" t="s">
        <v>46</v>
      </c>
      <c r="L84" s="1" t="s">
        <v>46</v>
      </c>
      <c r="M84" s="1" t="s">
        <v>46</v>
      </c>
      <c r="N84" s="1" t="s">
        <v>46</v>
      </c>
      <c r="O84" s="1" t="s">
        <v>46</v>
      </c>
      <c r="P84" s="1" t="s">
        <v>46</v>
      </c>
      <c r="Q84" s="1" t="s">
        <v>46</v>
      </c>
      <c r="R84" s="1" t="s">
        <v>46</v>
      </c>
      <c r="S84" s="1" t="s">
        <v>46</v>
      </c>
      <c r="T84" s="1" t="s">
        <v>46</v>
      </c>
      <c r="U84" s="1" t="s">
        <v>46</v>
      </c>
      <c r="V84" s="1" t="s">
        <v>46</v>
      </c>
      <c r="W84" s="1" t="s">
        <v>46</v>
      </c>
      <c r="X84" s="1" t="s">
        <v>46</v>
      </c>
      <c r="Y84" s="1" t="s">
        <v>46</v>
      </c>
      <c r="Z84" s="33" t="str">
        <f t="shared" si="2"/>
        <v>no data</v>
      </c>
      <c r="AA84" s="33" t="str">
        <f t="shared" si="3"/>
        <v>no data</v>
      </c>
      <c r="AB84" s="39" t="str">
        <f t="shared" si="4"/>
        <v>no data</v>
      </c>
      <c r="AC84" s="1" t="s">
        <v>46</v>
      </c>
      <c r="AD84" s="1" t="s">
        <v>46</v>
      </c>
      <c r="AE84" s="1" t="s">
        <v>46</v>
      </c>
      <c r="AF84" s="1" t="s">
        <v>46</v>
      </c>
      <c r="AG84" s="1" t="s">
        <v>46</v>
      </c>
      <c r="AH84" s="1" t="s">
        <v>46</v>
      </c>
      <c r="AI84" s="1" t="s">
        <v>46</v>
      </c>
      <c r="AJ84" s="1" t="s">
        <v>46</v>
      </c>
    </row>
    <row r="85" spans="1:36" x14ac:dyDescent="0.25">
      <c r="A85" s="1" t="s">
        <v>132</v>
      </c>
      <c r="B85" s="1" t="s">
        <v>46</v>
      </c>
      <c r="C85" s="1" t="s">
        <v>46</v>
      </c>
      <c r="D85" s="1" t="s">
        <v>46</v>
      </c>
      <c r="E85" s="1" t="s">
        <v>46</v>
      </c>
      <c r="F85" s="1" t="s">
        <v>46</v>
      </c>
      <c r="G85" s="1" t="s">
        <v>46</v>
      </c>
      <c r="H85" s="1" t="s">
        <v>46</v>
      </c>
      <c r="I85" s="1" t="s">
        <v>46</v>
      </c>
      <c r="J85" s="1" t="s">
        <v>46</v>
      </c>
      <c r="K85" s="1" t="s">
        <v>46</v>
      </c>
      <c r="L85" s="1" t="s">
        <v>46</v>
      </c>
      <c r="M85" s="1" t="s">
        <v>46</v>
      </c>
      <c r="N85" s="1" t="s">
        <v>46</v>
      </c>
      <c r="O85" s="1" t="s">
        <v>46</v>
      </c>
      <c r="P85" s="1" t="s">
        <v>46</v>
      </c>
      <c r="Q85" s="1" t="s">
        <v>46</v>
      </c>
      <c r="R85" s="1" t="s">
        <v>46</v>
      </c>
      <c r="S85" s="1" t="s">
        <v>46</v>
      </c>
      <c r="T85" s="1" t="s">
        <v>46</v>
      </c>
      <c r="U85" s="1" t="s">
        <v>46</v>
      </c>
      <c r="V85" s="1" t="s">
        <v>46</v>
      </c>
      <c r="W85" s="1" t="s">
        <v>46</v>
      </c>
      <c r="X85" s="1" t="s">
        <v>46</v>
      </c>
      <c r="Y85" s="1" t="s">
        <v>46</v>
      </c>
      <c r="Z85" s="33" t="str">
        <f t="shared" si="2"/>
        <v>no data</v>
      </c>
      <c r="AA85" s="33" t="str">
        <f t="shared" si="3"/>
        <v>no data</v>
      </c>
      <c r="AB85" s="39" t="str">
        <f t="shared" si="4"/>
        <v>no data</v>
      </c>
      <c r="AC85" s="1" t="s">
        <v>46</v>
      </c>
      <c r="AD85" s="1" t="s">
        <v>46</v>
      </c>
      <c r="AE85" s="1" t="s">
        <v>46</v>
      </c>
      <c r="AF85" s="1" t="s">
        <v>46</v>
      </c>
      <c r="AG85" s="1" t="s">
        <v>46</v>
      </c>
      <c r="AH85" s="1" t="s">
        <v>46</v>
      </c>
      <c r="AI85" s="1" t="s">
        <v>46</v>
      </c>
      <c r="AJ85" s="1" t="s">
        <v>46</v>
      </c>
    </row>
    <row r="86" spans="1:36" x14ac:dyDescent="0.25">
      <c r="A86" s="1" t="s">
        <v>133</v>
      </c>
      <c r="B86" s="1" t="s">
        <v>46</v>
      </c>
      <c r="C86" s="1" t="s">
        <v>46</v>
      </c>
      <c r="D86" s="1" t="s">
        <v>46</v>
      </c>
      <c r="E86" s="1" t="s">
        <v>46</v>
      </c>
      <c r="F86" s="1" t="s">
        <v>46</v>
      </c>
      <c r="G86" s="1" t="s">
        <v>46</v>
      </c>
      <c r="H86" s="1" t="s">
        <v>46</v>
      </c>
      <c r="I86" s="1" t="s">
        <v>46</v>
      </c>
      <c r="J86" s="1" t="s">
        <v>46</v>
      </c>
      <c r="K86" s="1" t="s">
        <v>46</v>
      </c>
      <c r="L86" s="1" t="s">
        <v>46</v>
      </c>
      <c r="M86" s="1" t="s">
        <v>46</v>
      </c>
      <c r="N86" s="1" t="s">
        <v>46</v>
      </c>
      <c r="O86" s="1" t="s">
        <v>46</v>
      </c>
      <c r="P86" s="1" t="s">
        <v>46</v>
      </c>
      <c r="Q86" s="1" t="s">
        <v>46</v>
      </c>
      <c r="R86" s="1" t="s">
        <v>46</v>
      </c>
      <c r="S86" s="1" t="s">
        <v>46</v>
      </c>
      <c r="T86" s="1" t="s">
        <v>46</v>
      </c>
      <c r="U86" s="1" t="s">
        <v>46</v>
      </c>
      <c r="V86" s="1" t="s">
        <v>46</v>
      </c>
      <c r="W86" s="1" t="s">
        <v>46</v>
      </c>
      <c r="X86" s="1" t="s">
        <v>46</v>
      </c>
      <c r="Y86" s="1" t="s">
        <v>46</v>
      </c>
      <c r="Z86" s="33" t="str">
        <f t="shared" si="2"/>
        <v>no data</v>
      </c>
      <c r="AA86" s="33" t="str">
        <f t="shared" si="3"/>
        <v>no data</v>
      </c>
      <c r="AB86" s="39" t="str">
        <f t="shared" si="4"/>
        <v>no data</v>
      </c>
      <c r="AC86" s="1" t="s">
        <v>46</v>
      </c>
      <c r="AD86" s="1" t="s">
        <v>46</v>
      </c>
      <c r="AE86" s="1" t="s">
        <v>46</v>
      </c>
      <c r="AF86" s="1" t="s">
        <v>46</v>
      </c>
      <c r="AG86" s="1" t="s">
        <v>46</v>
      </c>
      <c r="AH86" s="1" t="s">
        <v>46</v>
      </c>
      <c r="AI86" s="1" t="s">
        <v>46</v>
      </c>
      <c r="AJ86" s="1" t="s">
        <v>46</v>
      </c>
    </row>
    <row r="87" spans="1:36" x14ac:dyDescent="0.25">
      <c r="A87" s="1" t="s">
        <v>134</v>
      </c>
      <c r="B87" s="1" t="s">
        <v>46</v>
      </c>
      <c r="C87" s="1" t="s">
        <v>46</v>
      </c>
      <c r="D87" s="1" t="s">
        <v>46</v>
      </c>
      <c r="E87" s="1" t="s">
        <v>46</v>
      </c>
      <c r="F87" s="1" t="s">
        <v>46</v>
      </c>
      <c r="G87" s="1" t="s">
        <v>46</v>
      </c>
      <c r="H87" s="1" t="s">
        <v>46</v>
      </c>
      <c r="I87" s="1" t="s">
        <v>46</v>
      </c>
      <c r="J87" s="1">
        <v>22375</v>
      </c>
      <c r="K87" s="1">
        <v>41537</v>
      </c>
      <c r="L87" s="1">
        <v>114931</v>
      </c>
      <c r="M87" s="1" t="s">
        <v>46</v>
      </c>
      <c r="N87" s="1">
        <v>25059</v>
      </c>
      <c r="O87" s="1">
        <v>47611</v>
      </c>
      <c r="P87" s="1">
        <v>129058</v>
      </c>
      <c r="Q87" s="1" t="s">
        <v>46</v>
      </c>
      <c r="R87" s="1">
        <v>31024</v>
      </c>
      <c r="S87" s="1">
        <v>56434</v>
      </c>
      <c r="T87" s="1">
        <v>144219</v>
      </c>
      <c r="U87" s="1" t="s">
        <v>46</v>
      </c>
      <c r="V87" s="1">
        <v>36032</v>
      </c>
      <c r="W87" s="1">
        <v>64336</v>
      </c>
      <c r="X87" s="1">
        <v>163800</v>
      </c>
      <c r="Y87" s="42">
        <v>0</v>
      </c>
      <c r="Z87" s="33">
        <f t="shared" si="2"/>
        <v>36032</v>
      </c>
      <c r="AA87" s="33">
        <f t="shared" si="3"/>
        <v>228136</v>
      </c>
      <c r="AB87" s="41">
        <f t="shared" si="4"/>
        <v>0.13639804972593197</v>
      </c>
      <c r="AC87" s="1">
        <v>36805</v>
      </c>
      <c r="AD87" s="1">
        <v>71146</v>
      </c>
      <c r="AE87" s="1">
        <v>179529</v>
      </c>
      <c r="AF87" s="1" t="s">
        <v>46</v>
      </c>
      <c r="AG87" s="1">
        <v>37813</v>
      </c>
      <c r="AH87" s="1">
        <v>76621</v>
      </c>
      <c r="AI87" s="1">
        <v>202875</v>
      </c>
      <c r="AJ87" s="1" t="s">
        <v>46</v>
      </c>
    </row>
    <row r="88" spans="1:36" x14ac:dyDescent="0.25">
      <c r="A88" s="1" t="s">
        <v>135</v>
      </c>
      <c r="B88" s="1">
        <v>1294</v>
      </c>
      <c r="C88" s="1">
        <v>2267</v>
      </c>
      <c r="D88" s="1">
        <v>10642</v>
      </c>
      <c r="E88" s="1">
        <v>25</v>
      </c>
      <c r="F88" s="1">
        <v>1161</v>
      </c>
      <c r="G88" s="1">
        <v>2551</v>
      </c>
      <c r="H88" s="1">
        <v>11040</v>
      </c>
      <c r="I88" s="1">
        <v>99</v>
      </c>
      <c r="J88" s="1">
        <v>947</v>
      </c>
      <c r="K88" s="1">
        <v>2451</v>
      </c>
      <c r="L88" s="1">
        <v>11493</v>
      </c>
      <c r="M88" s="1">
        <v>25</v>
      </c>
      <c r="N88" s="1">
        <v>833</v>
      </c>
      <c r="O88" s="1">
        <v>2380</v>
      </c>
      <c r="P88" s="1">
        <v>12177</v>
      </c>
      <c r="Q88" s="1">
        <v>78</v>
      </c>
      <c r="R88" s="1">
        <v>797</v>
      </c>
      <c r="S88" s="1">
        <v>3073</v>
      </c>
      <c r="T88" s="1">
        <v>10659</v>
      </c>
      <c r="U88" s="1">
        <v>112</v>
      </c>
      <c r="V88" s="1">
        <v>1137</v>
      </c>
      <c r="W88" s="1">
        <v>3668</v>
      </c>
      <c r="X88" s="1">
        <v>10552</v>
      </c>
      <c r="Y88" s="1">
        <v>57</v>
      </c>
      <c r="Z88" s="33">
        <f t="shared" si="2"/>
        <v>1194</v>
      </c>
      <c r="AA88" s="33">
        <f t="shared" si="3"/>
        <v>14220</v>
      </c>
      <c r="AB88" s="39">
        <f t="shared" si="4"/>
        <v>7.7462047489295444E-2</v>
      </c>
      <c r="AC88" s="1">
        <v>1516</v>
      </c>
      <c r="AD88" s="1">
        <v>3913</v>
      </c>
      <c r="AE88" s="1">
        <v>10503</v>
      </c>
      <c r="AF88" s="1">
        <v>45</v>
      </c>
      <c r="AG88" s="1" t="s">
        <v>46</v>
      </c>
      <c r="AH88" s="1" t="s">
        <v>46</v>
      </c>
      <c r="AI88" s="1" t="s">
        <v>46</v>
      </c>
      <c r="AJ88" s="1" t="s">
        <v>46</v>
      </c>
    </row>
    <row r="89" spans="1:36" x14ac:dyDescent="0.25">
      <c r="A89" s="1" t="s">
        <v>136</v>
      </c>
      <c r="B89" s="1">
        <v>27058</v>
      </c>
      <c r="C89" s="1">
        <v>62114</v>
      </c>
      <c r="D89" s="1">
        <v>15531</v>
      </c>
      <c r="E89" s="1">
        <v>435</v>
      </c>
      <c r="F89" s="1">
        <v>25667</v>
      </c>
      <c r="G89" s="1">
        <v>60811</v>
      </c>
      <c r="H89" s="1">
        <v>15695</v>
      </c>
      <c r="I89" s="1">
        <v>361</v>
      </c>
      <c r="J89" s="1">
        <v>24741</v>
      </c>
      <c r="K89" s="1">
        <v>61811</v>
      </c>
      <c r="L89" s="1">
        <v>16044</v>
      </c>
      <c r="M89" s="1">
        <v>335</v>
      </c>
      <c r="N89" s="1">
        <v>24153</v>
      </c>
      <c r="O89" s="1">
        <v>61755</v>
      </c>
      <c r="P89" s="1">
        <v>20786</v>
      </c>
      <c r="Q89" s="1">
        <v>332</v>
      </c>
      <c r="R89" s="1">
        <v>24117</v>
      </c>
      <c r="S89" s="1">
        <v>62279</v>
      </c>
      <c r="T89" s="1">
        <v>25099</v>
      </c>
      <c r="U89" s="1">
        <v>348</v>
      </c>
      <c r="V89" s="1">
        <v>22856</v>
      </c>
      <c r="W89" s="1">
        <v>63912</v>
      </c>
      <c r="X89" s="1">
        <v>25411</v>
      </c>
      <c r="Y89" s="1">
        <v>341</v>
      </c>
      <c r="Z89" s="33">
        <f t="shared" si="2"/>
        <v>23197</v>
      </c>
      <c r="AA89" s="33">
        <f t="shared" si="3"/>
        <v>89323</v>
      </c>
      <c r="AB89" s="39">
        <f t="shared" si="4"/>
        <v>0.20615890508354071</v>
      </c>
      <c r="AC89" s="1">
        <v>22147</v>
      </c>
      <c r="AD89" s="1">
        <v>63830</v>
      </c>
      <c r="AE89" s="1">
        <v>25033</v>
      </c>
      <c r="AF89" s="1">
        <v>151</v>
      </c>
      <c r="AG89" s="1">
        <v>21811</v>
      </c>
      <c r="AH89" s="1">
        <v>63969</v>
      </c>
      <c r="AI89" s="1">
        <v>26614</v>
      </c>
      <c r="AJ89" s="1">
        <v>154</v>
      </c>
    </row>
    <row r="90" spans="1:36" x14ac:dyDescent="0.25">
      <c r="A90" s="1" t="s">
        <v>137</v>
      </c>
      <c r="B90" s="1">
        <v>1242</v>
      </c>
      <c r="C90" s="1">
        <v>282</v>
      </c>
      <c r="D90" s="1">
        <v>4117</v>
      </c>
      <c r="E90" s="1" t="s">
        <v>46</v>
      </c>
      <c r="F90" s="1">
        <v>1246</v>
      </c>
      <c r="G90" s="1">
        <v>336</v>
      </c>
      <c r="H90" s="1">
        <v>4565</v>
      </c>
      <c r="I90" s="1" t="s">
        <v>46</v>
      </c>
      <c r="J90" s="1">
        <v>1275</v>
      </c>
      <c r="K90" s="1">
        <v>420</v>
      </c>
      <c r="L90" s="1">
        <v>5056</v>
      </c>
      <c r="M90" s="1" t="s">
        <v>46</v>
      </c>
      <c r="N90" s="1">
        <v>1375</v>
      </c>
      <c r="O90" s="1">
        <v>467</v>
      </c>
      <c r="P90" s="1">
        <v>5635</v>
      </c>
      <c r="Q90" s="1" t="s">
        <v>46</v>
      </c>
      <c r="R90" s="1">
        <v>1460</v>
      </c>
      <c r="S90" s="1">
        <v>495</v>
      </c>
      <c r="T90" s="1">
        <v>5799</v>
      </c>
      <c r="U90" s="1" t="s">
        <v>46</v>
      </c>
      <c r="V90" s="1">
        <v>1509</v>
      </c>
      <c r="W90" s="1">
        <v>424</v>
      </c>
      <c r="X90" s="1">
        <v>6434</v>
      </c>
      <c r="Y90" s="1" t="s">
        <v>46</v>
      </c>
      <c r="Z90" s="33" t="str">
        <f t="shared" si="2"/>
        <v>no data</v>
      </c>
      <c r="AA90" s="33">
        <f t="shared" si="3"/>
        <v>6858</v>
      </c>
      <c r="AB90" s="39" t="str">
        <f t="shared" si="4"/>
        <v>no data</v>
      </c>
      <c r="AC90" s="1">
        <v>1617</v>
      </c>
      <c r="AD90" s="1">
        <v>437</v>
      </c>
      <c r="AE90" s="1">
        <v>7057</v>
      </c>
      <c r="AF90" s="1" t="s">
        <v>46</v>
      </c>
      <c r="AG90" s="1" t="s">
        <v>46</v>
      </c>
      <c r="AH90" s="1" t="s">
        <v>46</v>
      </c>
      <c r="AI90" s="1" t="s">
        <v>46</v>
      </c>
      <c r="AJ90" s="1" t="s">
        <v>46</v>
      </c>
    </row>
    <row r="91" spans="1:36" x14ac:dyDescent="0.25">
      <c r="A91" s="1" t="s">
        <v>138</v>
      </c>
      <c r="B91" s="1">
        <v>1257.692</v>
      </c>
      <c r="C91" s="1">
        <v>968</v>
      </c>
      <c r="D91" s="1">
        <v>16738</v>
      </c>
      <c r="E91" s="1">
        <v>44.606000000000002</v>
      </c>
      <c r="F91" s="1">
        <v>1764.8979999999999</v>
      </c>
      <c r="G91" s="1">
        <v>1032</v>
      </c>
      <c r="H91" s="1">
        <v>16924</v>
      </c>
      <c r="I91" s="1">
        <v>50.966999999999999</v>
      </c>
      <c r="J91" s="1">
        <v>1227</v>
      </c>
      <c r="K91" s="1">
        <v>1135</v>
      </c>
      <c r="L91" s="1">
        <v>18091</v>
      </c>
      <c r="M91" s="1">
        <v>53.509</v>
      </c>
      <c r="N91" s="1">
        <v>896.20899999999995</v>
      </c>
      <c r="O91" s="1">
        <v>1116</v>
      </c>
      <c r="P91" s="1">
        <v>18414</v>
      </c>
      <c r="Q91" s="1">
        <v>56</v>
      </c>
      <c r="R91" s="1">
        <v>824.87800000000004</v>
      </c>
      <c r="S91" s="1">
        <v>1106</v>
      </c>
      <c r="T91" s="1">
        <v>20990</v>
      </c>
      <c r="U91" s="1">
        <v>49</v>
      </c>
      <c r="V91" s="1" t="s">
        <v>46</v>
      </c>
      <c r="W91" s="1" t="s">
        <v>46</v>
      </c>
      <c r="X91" s="1" t="s">
        <v>46</v>
      </c>
      <c r="Y91" s="1" t="s">
        <v>46</v>
      </c>
      <c r="Z91" s="33" t="str">
        <f t="shared" si="2"/>
        <v>no data</v>
      </c>
      <c r="AA91" s="33" t="str">
        <f t="shared" si="3"/>
        <v>no data</v>
      </c>
      <c r="AB91" s="39" t="str">
        <f t="shared" si="4"/>
        <v>no data</v>
      </c>
      <c r="AC91" s="1" t="s">
        <v>46</v>
      </c>
      <c r="AD91" s="1" t="s">
        <v>46</v>
      </c>
      <c r="AE91" s="1" t="s">
        <v>46</v>
      </c>
      <c r="AF91" s="1" t="s">
        <v>46</v>
      </c>
      <c r="AG91" s="1" t="s">
        <v>46</v>
      </c>
      <c r="AH91" s="1" t="s">
        <v>46</v>
      </c>
      <c r="AI91" s="1" t="s">
        <v>46</v>
      </c>
      <c r="AJ91" s="1" t="s">
        <v>46</v>
      </c>
    </row>
    <row r="92" spans="1:36" x14ac:dyDescent="0.25">
      <c r="A92" s="1" t="s">
        <v>139</v>
      </c>
      <c r="B92" s="1">
        <v>3477.06</v>
      </c>
      <c r="C92" s="1">
        <v>4365</v>
      </c>
      <c r="D92" s="1">
        <v>20869</v>
      </c>
      <c r="E92" s="1">
        <v>370</v>
      </c>
      <c r="F92" s="1">
        <v>3913.25</v>
      </c>
      <c r="G92" s="1">
        <v>4879</v>
      </c>
      <c r="H92" s="1">
        <v>22307</v>
      </c>
      <c r="I92" s="1">
        <v>298</v>
      </c>
      <c r="J92" s="1">
        <v>3993.6950000000002</v>
      </c>
      <c r="K92" s="1">
        <v>5148</v>
      </c>
      <c r="L92" s="1">
        <v>24261</v>
      </c>
      <c r="M92" s="1">
        <v>298</v>
      </c>
      <c r="N92" s="1">
        <v>4541.8860000000004</v>
      </c>
      <c r="O92" s="1">
        <v>5699</v>
      </c>
      <c r="P92" s="1">
        <v>25258</v>
      </c>
      <c r="Q92" s="1">
        <v>263</v>
      </c>
      <c r="R92" s="1">
        <v>5263.8249999999998</v>
      </c>
      <c r="S92" s="1">
        <v>6083</v>
      </c>
      <c r="T92" s="1">
        <v>26416</v>
      </c>
      <c r="U92" s="1">
        <v>336</v>
      </c>
      <c r="V92" s="1">
        <v>5773.1840000000002</v>
      </c>
      <c r="W92" s="1">
        <v>6291</v>
      </c>
      <c r="X92" s="1">
        <v>27271.606</v>
      </c>
      <c r="Y92" s="1">
        <v>391</v>
      </c>
      <c r="Z92" s="33">
        <f t="shared" si="2"/>
        <v>6164.1840000000002</v>
      </c>
      <c r="AA92" s="33">
        <f t="shared" si="3"/>
        <v>33562.606</v>
      </c>
      <c r="AB92" s="39">
        <f t="shared" si="4"/>
        <v>0.15516441172317219</v>
      </c>
      <c r="AC92" s="1">
        <v>6613.5150000000003</v>
      </c>
      <c r="AD92" s="1">
        <v>6561</v>
      </c>
      <c r="AE92" s="1">
        <v>27226</v>
      </c>
      <c r="AF92" s="1">
        <v>521</v>
      </c>
      <c r="AG92" s="1">
        <v>7068.59</v>
      </c>
      <c r="AH92" s="1">
        <v>6656</v>
      </c>
      <c r="AI92" s="1">
        <v>27248</v>
      </c>
      <c r="AJ92" s="1">
        <v>423</v>
      </c>
    </row>
    <row r="93" spans="1:36" x14ac:dyDescent="0.25">
      <c r="A93" t="s">
        <v>140</v>
      </c>
    </row>
  </sheetData>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E17" sqref="E17"/>
    </sheetView>
  </sheetViews>
  <sheetFormatPr defaultRowHeight="15" x14ac:dyDescent="0.25"/>
  <cols>
    <col min="1" max="1" width="26.85546875" customWidth="1"/>
  </cols>
  <sheetData>
    <row r="1" spans="1:12" s="96" customFormat="1" x14ac:dyDescent="0.25">
      <c r="A1" s="8" t="s">
        <v>479</v>
      </c>
    </row>
    <row r="2" spans="1:12" s="8" customFormat="1" x14ac:dyDescent="0.25">
      <c r="A2" s="8" t="s">
        <v>584</v>
      </c>
    </row>
    <row r="3" spans="1:12" s="96" customFormat="1" x14ac:dyDescent="0.25"/>
    <row r="4" spans="1:12" x14ac:dyDescent="0.25">
      <c r="A4" s="45"/>
      <c r="B4" s="45">
        <v>2005</v>
      </c>
      <c r="C4" s="45">
        <v>2006</v>
      </c>
      <c r="D4" s="45">
        <v>2007</v>
      </c>
      <c r="E4" s="45">
        <v>2008</v>
      </c>
      <c r="F4" s="45">
        <v>2009</v>
      </c>
      <c r="G4" s="45">
        <v>2010</v>
      </c>
      <c r="H4" s="45">
        <v>2011</v>
      </c>
      <c r="I4" s="45">
        <v>2012</v>
      </c>
      <c r="J4" s="45">
        <v>2013</v>
      </c>
      <c r="K4" s="45">
        <v>2014</v>
      </c>
      <c r="L4" s="45">
        <v>2015</v>
      </c>
    </row>
    <row r="5" spans="1:12" x14ac:dyDescent="0.25">
      <c r="A5" s="106" t="s">
        <v>319</v>
      </c>
      <c r="B5" s="106">
        <v>440</v>
      </c>
      <c r="C5" s="106">
        <v>444</v>
      </c>
      <c r="D5" s="106">
        <v>541</v>
      </c>
      <c r="E5" s="106">
        <v>472</v>
      </c>
      <c r="F5" s="106">
        <v>538</v>
      </c>
      <c r="G5" s="106">
        <v>574</v>
      </c>
      <c r="H5" s="106">
        <v>515</v>
      </c>
      <c r="I5" s="106">
        <v>392</v>
      </c>
      <c r="J5" s="106">
        <v>387</v>
      </c>
      <c r="K5" s="106">
        <v>361</v>
      </c>
      <c r="L5" s="106">
        <v>370</v>
      </c>
    </row>
    <row r="6" spans="1:12" x14ac:dyDescent="0.25">
      <c r="A6" s="106" t="s">
        <v>321</v>
      </c>
      <c r="B6" s="106">
        <v>1970</v>
      </c>
      <c r="C6" s="106">
        <v>2142</v>
      </c>
      <c r="D6" s="106">
        <v>2381</v>
      </c>
      <c r="E6" s="106">
        <v>2465</v>
      </c>
      <c r="F6" s="106">
        <v>2653</v>
      </c>
      <c r="G6" s="106">
        <v>2928</v>
      </c>
      <c r="H6" s="106">
        <v>3051</v>
      </c>
      <c r="I6" s="106">
        <v>3044</v>
      </c>
      <c r="J6" s="106">
        <v>2982</v>
      </c>
      <c r="K6" s="106">
        <v>2903</v>
      </c>
      <c r="L6" s="106">
        <v>2833</v>
      </c>
    </row>
    <row r="7" spans="1:12" x14ac:dyDescent="0.25">
      <c r="A7" s="106" t="s">
        <v>320</v>
      </c>
      <c r="B7" s="106">
        <v>124</v>
      </c>
      <c r="C7" s="106">
        <v>143</v>
      </c>
      <c r="D7" s="106">
        <v>153</v>
      </c>
      <c r="E7" s="106">
        <v>161</v>
      </c>
      <c r="F7" s="106">
        <v>160</v>
      </c>
      <c r="G7" s="106">
        <v>175</v>
      </c>
      <c r="H7" s="106">
        <v>250</v>
      </c>
      <c r="I7" s="106">
        <v>190</v>
      </c>
      <c r="J7" s="106">
        <v>233</v>
      </c>
      <c r="K7" s="106">
        <v>213</v>
      </c>
      <c r="L7" s="106">
        <v>208</v>
      </c>
    </row>
    <row r="8" spans="1:12" x14ac:dyDescent="0.25">
      <c r="A8" s="106" t="s">
        <v>417</v>
      </c>
      <c r="B8" s="106">
        <v>144</v>
      </c>
      <c r="C8" s="106">
        <v>200</v>
      </c>
      <c r="D8" s="106">
        <v>183</v>
      </c>
      <c r="E8" s="106">
        <v>276</v>
      </c>
      <c r="F8" s="106">
        <v>242</v>
      </c>
      <c r="G8" s="106">
        <v>242</v>
      </c>
      <c r="H8" s="106">
        <v>273</v>
      </c>
      <c r="I8" s="106">
        <v>262</v>
      </c>
      <c r="J8" s="106">
        <v>282</v>
      </c>
      <c r="K8" s="106">
        <v>275</v>
      </c>
      <c r="L8" s="106">
        <v>287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zoomScale="90" zoomScaleNormal="90" workbookViewId="0">
      <selection activeCell="K28" sqref="K28"/>
    </sheetView>
  </sheetViews>
  <sheetFormatPr defaultRowHeight="15" x14ac:dyDescent="0.25"/>
  <cols>
    <col min="1" max="1" width="38.42578125" customWidth="1"/>
    <col min="2" max="2" width="12.5703125" customWidth="1"/>
    <col min="3" max="13" width="12.5703125" bestFit="1" customWidth="1"/>
    <col min="14" max="14" width="10.42578125" bestFit="1" customWidth="1"/>
  </cols>
  <sheetData>
    <row r="1" spans="1:18" s="96" customFormat="1" x14ac:dyDescent="0.25">
      <c r="A1" s="8" t="s">
        <v>480</v>
      </c>
    </row>
    <row r="2" spans="1:18" s="96" customFormat="1" x14ac:dyDescent="0.25">
      <c r="A2" s="8" t="s">
        <v>585</v>
      </c>
    </row>
    <row r="3" spans="1:18" s="96" customFormat="1" x14ac:dyDescent="0.25"/>
    <row r="4" spans="1:18" x14ac:dyDescent="0.25">
      <c r="A4" s="45"/>
      <c r="B4" s="45">
        <v>2004</v>
      </c>
      <c r="C4" s="45">
        <v>2005</v>
      </c>
      <c r="D4" s="45">
        <v>2006</v>
      </c>
      <c r="E4" s="45">
        <v>2007</v>
      </c>
      <c r="F4" s="45">
        <v>2008</v>
      </c>
      <c r="G4" s="45">
        <v>2009</v>
      </c>
      <c r="H4" s="45">
        <v>2010</v>
      </c>
      <c r="I4" s="45">
        <v>2011</v>
      </c>
      <c r="J4" s="45">
        <v>2012</v>
      </c>
      <c r="K4" s="45">
        <v>2013</v>
      </c>
      <c r="L4" s="45">
        <v>2014</v>
      </c>
      <c r="M4" s="45">
        <v>2015</v>
      </c>
      <c r="N4" s="45">
        <v>2016</v>
      </c>
    </row>
    <row r="5" spans="1:18" x14ac:dyDescent="0.25">
      <c r="A5" s="33" t="s">
        <v>322</v>
      </c>
      <c r="B5" s="4">
        <v>465.72417999999999</v>
      </c>
      <c r="C5" s="4">
        <v>515.95874000000003</v>
      </c>
      <c r="D5" s="4">
        <v>601.21687999999995</v>
      </c>
      <c r="E5" s="4">
        <v>724.50244999999995</v>
      </c>
      <c r="F5" s="4">
        <v>825.22720000000004</v>
      </c>
      <c r="G5" s="4">
        <v>783.8125</v>
      </c>
      <c r="H5" s="4">
        <v>792.31269999999995</v>
      </c>
      <c r="I5" s="4">
        <v>839</v>
      </c>
      <c r="J5" s="4">
        <v>887</v>
      </c>
      <c r="K5" s="4">
        <v>949</v>
      </c>
      <c r="L5" s="4">
        <v>1005</v>
      </c>
      <c r="M5" s="4">
        <v>1065</v>
      </c>
      <c r="N5" s="4">
        <v>1091</v>
      </c>
    </row>
    <row r="6" spans="1:18" x14ac:dyDescent="0.25">
      <c r="A6" s="33" t="s">
        <v>323</v>
      </c>
      <c r="B6" s="4">
        <v>362.69860999999997</v>
      </c>
      <c r="C6" s="4">
        <v>410.95190000000002</v>
      </c>
      <c r="D6" s="4">
        <v>484.00290999999999</v>
      </c>
      <c r="E6" s="4">
        <v>583.06596999999999</v>
      </c>
      <c r="F6" s="4">
        <v>670.04970000000003</v>
      </c>
      <c r="G6" s="4">
        <v>636.87959999999998</v>
      </c>
      <c r="H6" s="4">
        <v>636.68780000000004</v>
      </c>
      <c r="I6" s="4">
        <v>672</v>
      </c>
      <c r="J6" s="4">
        <v>706</v>
      </c>
      <c r="K6" s="4">
        <v>757</v>
      </c>
      <c r="L6" s="4">
        <v>799</v>
      </c>
      <c r="M6" s="4">
        <v>859</v>
      </c>
      <c r="N6" s="4">
        <v>882</v>
      </c>
    </row>
    <row r="7" spans="1:18" x14ac:dyDescent="0.25">
      <c r="A7" s="33" t="s">
        <v>438</v>
      </c>
      <c r="B7" s="4">
        <v>191.73</v>
      </c>
      <c r="C7" s="4">
        <v>410.95</v>
      </c>
      <c r="D7" s="4">
        <v>410.95</v>
      </c>
      <c r="E7" s="4">
        <v>410.95</v>
      </c>
      <c r="F7" s="4">
        <v>410.95</v>
      </c>
      <c r="G7" s="4">
        <v>410.95</v>
      </c>
      <c r="H7" s="4">
        <v>410.95</v>
      </c>
      <c r="I7" s="4">
        <v>410.95</v>
      </c>
      <c r="J7" s="4">
        <v>410.95</v>
      </c>
      <c r="K7" s="4">
        <v>410.95</v>
      </c>
      <c r="L7" s="4">
        <v>410.95</v>
      </c>
      <c r="M7" s="4">
        <v>410.95</v>
      </c>
      <c r="N7" s="4">
        <v>422</v>
      </c>
    </row>
    <row r="8" spans="1:18" x14ac:dyDescent="0.25">
      <c r="A8" s="33" t="s">
        <v>325</v>
      </c>
      <c r="B8" s="4">
        <v>158.50088837191467</v>
      </c>
      <c r="C8" s="4">
        <v>171.92233456469776</v>
      </c>
      <c r="D8" s="4">
        <v>191.7349456111871</v>
      </c>
      <c r="E8" s="4">
        <v>230.08193473342453</v>
      </c>
      <c r="F8" s="4">
        <v>278.01567113622127</v>
      </c>
      <c r="G8" s="4">
        <v>278.01567113622127</v>
      </c>
      <c r="H8" s="4">
        <v>278.01567113622127</v>
      </c>
      <c r="I8" s="33">
        <v>278.02</v>
      </c>
      <c r="J8" s="33">
        <v>290</v>
      </c>
      <c r="K8" s="33">
        <v>320</v>
      </c>
      <c r="L8" s="33">
        <v>355</v>
      </c>
      <c r="M8" s="33">
        <v>390</v>
      </c>
      <c r="N8" s="33">
        <v>430</v>
      </c>
    </row>
    <row r="9" spans="1:18" x14ac:dyDescent="0.25">
      <c r="A9" s="1" t="s">
        <v>324</v>
      </c>
      <c r="B9" s="4">
        <v>139.3815908887554</v>
      </c>
      <c r="C9" s="4">
        <v>155.43031712960004</v>
      </c>
      <c r="D9" s="4">
        <v>176.14945099893907</v>
      </c>
      <c r="E9" s="4">
        <v>206.50825099382615</v>
      </c>
      <c r="F9" s="4">
        <v>248.51283985019111</v>
      </c>
      <c r="G9" s="4">
        <v>245.4379865274245</v>
      </c>
      <c r="H9" s="4">
        <v>243.68092748584357</v>
      </c>
      <c r="I9" s="4">
        <v>243.7259976</v>
      </c>
      <c r="J9" s="4">
        <v>252.92520000000002</v>
      </c>
      <c r="K9" s="4">
        <v>277.98400000000004</v>
      </c>
      <c r="L9" s="4">
        <v>305.08099999999996</v>
      </c>
      <c r="M9" s="4">
        <v>337.80799999999999</v>
      </c>
      <c r="N9" s="4">
        <v>372</v>
      </c>
    </row>
    <row r="10" spans="1:18" ht="30" x14ac:dyDescent="0.25">
      <c r="A10" s="2" t="s">
        <v>326</v>
      </c>
      <c r="B10" s="18">
        <f>B7/B6</f>
        <v>0.5286207190041341</v>
      </c>
      <c r="C10" s="18">
        <f t="shared" ref="C10:N10" si="0">C7/C6</f>
        <v>0.99999537658786819</v>
      </c>
      <c r="D10" s="18">
        <f t="shared" si="0"/>
        <v>0.84906514301742519</v>
      </c>
      <c r="E10" s="18">
        <f t="shared" si="0"/>
        <v>0.70480875431642842</v>
      </c>
      <c r="F10" s="18">
        <f t="shared" si="0"/>
        <v>0.613312713967337</v>
      </c>
      <c r="G10" s="18">
        <f t="shared" si="0"/>
        <v>0.64525539835158796</v>
      </c>
      <c r="H10" s="18">
        <f t="shared" si="0"/>
        <v>0.64544977931099035</v>
      </c>
      <c r="I10" s="18">
        <f t="shared" si="0"/>
        <v>0.61153273809523812</v>
      </c>
      <c r="J10" s="18">
        <f t="shared" si="0"/>
        <v>0.58208215297450427</v>
      </c>
      <c r="K10" s="18">
        <f t="shared" si="0"/>
        <v>0.54286657859973575</v>
      </c>
      <c r="L10" s="18">
        <f t="shared" si="0"/>
        <v>0.51433041301627036</v>
      </c>
      <c r="M10" s="18">
        <f t="shared" si="0"/>
        <v>0.47840512223515713</v>
      </c>
      <c r="N10" s="18">
        <f t="shared" si="0"/>
        <v>0.47845804988662133</v>
      </c>
    </row>
    <row r="11" spans="1:18" ht="30" x14ac:dyDescent="0.25">
      <c r="A11" s="2" t="s">
        <v>327</v>
      </c>
      <c r="B11" s="18">
        <f>B7/B8</f>
        <v>1.2096462169354838</v>
      </c>
      <c r="C11" s="18">
        <f t="shared" ref="C11:N11" si="1">C7/C8</f>
        <v>2.3903235204460964</v>
      </c>
      <c r="D11" s="18">
        <f t="shared" si="1"/>
        <v>2.1433234233333334</v>
      </c>
      <c r="E11" s="18">
        <f t="shared" si="1"/>
        <v>1.7861028527777776</v>
      </c>
      <c r="F11" s="18">
        <f t="shared" si="1"/>
        <v>1.4781540850574713</v>
      </c>
      <c r="G11" s="18">
        <f t="shared" si="1"/>
        <v>1.4781540850574713</v>
      </c>
      <c r="H11" s="18">
        <f t="shared" si="1"/>
        <v>1.4781540850574713</v>
      </c>
      <c r="I11" s="18">
        <f t="shared" si="1"/>
        <v>1.4781310697072154</v>
      </c>
      <c r="J11" s="18">
        <f t="shared" si="1"/>
        <v>1.4170689655172413</v>
      </c>
      <c r="K11" s="18">
        <f t="shared" si="1"/>
        <v>1.28421875</v>
      </c>
      <c r="L11" s="18">
        <f t="shared" si="1"/>
        <v>1.1576056338028169</v>
      </c>
      <c r="M11" s="18">
        <f t="shared" si="1"/>
        <v>1.0537179487179487</v>
      </c>
      <c r="N11" s="18">
        <f t="shared" si="1"/>
        <v>0.98139534883720925</v>
      </c>
    </row>
    <row r="12" spans="1:18" ht="30" x14ac:dyDescent="0.25">
      <c r="A12" s="2" t="s">
        <v>328</v>
      </c>
      <c r="B12" s="18">
        <f>B9/B7</f>
        <v>0.72696808474811148</v>
      </c>
      <c r="C12" s="18">
        <f t="shared" ref="C12:N12" si="2">C9/C7</f>
        <v>0.37822196649130074</v>
      </c>
      <c r="D12" s="18">
        <f t="shared" si="2"/>
        <v>0.42863961795580746</v>
      </c>
      <c r="E12" s="18">
        <f t="shared" si="2"/>
        <v>0.5025142985614458</v>
      </c>
      <c r="F12" s="18">
        <f t="shared" si="2"/>
        <v>0.60472767940185213</v>
      </c>
      <c r="G12" s="18">
        <f t="shared" si="2"/>
        <v>0.59724537419984058</v>
      </c>
      <c r="H12" s="18">
        <f t="shared" si="2"/>
        <v>0.59296977122726258</v>
      </c>
      <c r="I12" s="18">
        <f t="shared" si="2"/>
        <v>0.59307944421462466</v>
      </c>
      <c r="J12" s="18">
        <f t="shared" si="2"/>
        <v>0.61546465506752657</v>
      </c>
      <c r="K12" s="18">
        <f t="shared" si="2"/>
        <v>0.67644238958510783</v>
      </c>
      <c r="L12" s="18">
        <f t="shared" si="2"/>
        <v>0.74237985156345043</v>
      </c>
      <c r="M12" s="18">
        <f t="shared" si="2"/>
        <v>0.82201727704100258</v>
      </c>
      <c r="N12" s="18">
        <f t="shared" si="2"/>
        <v>0.88151658767772512</v>
      </c>
    </row>
    <row r="14" spans="1:18" x14ac:dyDescent="0.25">
      <c r="B14" s="78"/>
      <c r="M14" s="66"/>
      <c r="N14" s="66"/>
      <c r="O14" s="66"/>
      <c r="P14" s="66"/>
      <c r="Q14" s="66"/>
      <c r="R14" s="66"/>
    </row>
    <row r="15" spans="1:18" x14ac:dyDescent="0.25">
      <c r="M15" s="79"/>
      <c r="N15" s="66"/>
      <c r="O15" s="66"/>
      <c r="P15" s="66"/>
      <c r="Q15" s="66"/>
      <c r="R15" s="79"/>
    </row>
    <row r="16" spans="1:18" x14ac:dyDescent="0.25">
      <c r="M16" s="79"/>
      <c r="N16" s="66"/>
      <c r="O16" s="66"/>
      <c r="P16" s="66"/>
      <c r="Q16" s="66"/>
      <c r="R16" s="66"/>
    </row>
    <row r="17" spans="13:18" x14ac:dyDescent="0.25">
      <c r="M17" s="79"/>
      <c r="N17" s="66"/>
      <c r="O17" s="66"/>
      <c r="P17" s="66"/>
      <c r="Q17" s="66"/>
      <c r="R17" s="66"/>
    </row>
    <row r="18" spans="13:18" x14ac:dyDescent="0.25">
      <c r="M18" s="79"/>
      <c r="N18" s="66"/>
      <c r="O18" s="66"/>
      <c r="P18" s="66"/>
      <c r="Q18" s="66"/>
      <c r="R18" s="66"/>
    </row>
    <row r="19" spans="13:18" x14ac:dyDescent="0.25">
      <c r="M19" s="66"/>
      <c r="N19" s="66"/>
      <c r="O19" s="66"/>
      <c r="P19" s="66"/>
      <c r="Q19" s="66"/>
      <c r="R19" s="66"/>
    </row>
    <row r="20" spans="13:18" x14ac:dyDescent="0.25">
      <c r="M20" s="66"/>
      <c r="N20" s="66"/>
      <c r="O20" s="66"/>
      <c r="P20" s="66"/>
      <c r="Q20" s="66"/>
      <c r="R20" s="66"/>
    </row>
  </sheetData>
  <conditionalFormatting sqref="B10:N12">
    <cfRule type="colorScale" priority="1">
      <colorScale>
        <cfvo type="min"/>
        <cfvo type="max"/>
        <color rgb="FFFCFCFF"/>
        <color rgb="FF63BE7B"/>
      </colorScale>
    </cfRule>
  </conditionalFormatting>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6"/>
  <sheetViews>
    <sheetView zoomScale="90" zoomScaleNormal="90" workbookViewId="0">
      <selection activeCell="N22" sqref="N22"/>
    </sheetView>
  </sheetViews>
  <sheetFormatPr defaultRowHeight="15" x14ac:dyDescent="0.25"/>
  <cols>
    <col min="1" max="1" width="23" customWidth="1"/>
    <col min="2" max="8" width="12.7109375" customWidth="1"/>
    <col min="9" max="9" width="18.5703125" customWidth="1"/>
  </cols>
  <sheetData>
    <row r="1" spans="1:10" s="8" customFormat="1" x14ac:dyDescent="0.25">
      <c r="A1" s="8" t="s">
        <v>541</v>
      </c>
    </row>
    <row r="2" spans="1:10" s="8" customFormat="1" x14ac:dyDescent="0.25">
      <c r="A2" s="8" t="s">
        <v>542</v>
      </c>
    </row>
    <row r="3" spans="1:10" s="96" customFormat="1" x14ac:dyDescent="0.25">
      <c r="A3" s="8"/>
    </row>
    <row r="4" spans="1:10" ht="109.5" customHeight="1" x14ac:dyDescent="0.25">
      <c r="A4" s="1"/>
      <c r="B4" s="2" t="s">
        <v>214</v>
      </c>
      <c r="C4" s="2" t="s">
        <v>215</v>
      </c>
      <c r="D4" s="2" t="s">
        <v>216</v>
      </c>
      <c r="E4" s="2" t="s">
        <v>217</v>
      </c>
      <c r="F4" s="2" t="s">
        <v>218</v>
      </c>
      <c r="G4" s="2" t="s">
        <v>219</v>
      </c>
      <c r="H4" s="2" t="s">
        <v>220</v>
      </c>
    </row>
    <row r="5" spans="1:10" x14ac:dyDescent="0.25">
      <c r="A5" s="1" t="s">
        <v>81</v>
      </c>
      <c r="B5" s="35">
        <v>40</v>
      </c>
      <c r="C5" s="35">
        <v>17.368421052631579</v>
      </c>
      <c r="D5" s="35">
        <v>7.3684210526315779</v>
      </c>
      <c r="E5" s="35">
        <v>11.578947368421053</v>
      </c>
      <c r="F5" s="35">
        <v>16.315789473684212</v>
      </c>
      <c r="G5" s="35">
        <v>7.3684210526315779</v>
      </c>
      <c r="H5" s="35">
        <v>32.769423558897245</v>
      </c>
      <c r="J5" s="36"/>
    </row>
    <row r="6" spans="1:10" x14ac:dyDescent="0.25">
      <c r="A6" s="1" t="s">
        <v>102</v>
      </c>
      <c r="B6" s="35">
        <v>30.446773303916164</v>
      </c>
      <c r="C6" s="35">
        <v>13.568670711527856</v>
      </c>
      <c r="D6" s="35">
        <v>23.607280750137893</v>
      </c>
      <c r="E6" s="35">
        <v>8.4114726971869835</v>
      </c>
      <c r="F6" s="35">
        <v>16.657473800330944</v>
      </c>
      <c r="G6" s="35">
        <v>7.3083287369001662</v>
      </c>
      <c r="H6" s="35">
        <v>33.945058702838253</v>
      </c>
      <c r="J6" s="36"/>
    </row>
    <row r="7" spans="1:10" x14ac:dyDescent="0.25">
      <c r="A7" s="1" t="s">
        <v>104</v>
      </c>
      <c r="B7" s="35">
        <v>28.267997846620663</v>
      </c>
      <c r="C7" s="35">
        <v>14.66744971369843</v>
      </c>
      <c r="D7" s="35">
        <v>16.786570743405278</v>
      </c>
      <c r="E7" s="35">
        <v>17.574511819116136</v>
      </c>
      <c r="F7" s="35">
        <v>21.4359124944942</v>
      </c>
      <c r="G7" s="35">
        <v>1.2675573826652964</v>
      </c>
      <c r="H7" s="35">
        <v>29.159891598915987</v>
      </c>
      <c r="J7" s="36"/>
    </row>
    <row r="8" spans="1:10" x14ac:dyDescent="0.25">
      <c r="A8" s="1" t="s">
        <v>79</v>
      </c>
      <c r="B8" s="35">
        <v>27.258921791951408</v>
      </c>
      <c r="C8" s="35">
        <v>20.690964312832193</v>
      </c>
      <c r="D8" s="35">
        <v>7.7448747152619593</v>
      </c>
      <c r="E8" s="35">
        <v>17.008352315869399</v>
      </c>
      <c r="F8" s="35">
        <v>17.80561883067578</v>
      </c>
      <c r="G8" s="35">
        <v>9.4912680334092645</v>
      </c>
      <c r="H8" s="35">
        <v>33.962264150943398</v>
      </c>
      <c r="J8" s="36"/>
    </row>
    <row r="9" spans="1:10" x14ac:dyDescent="0.25">
      <c r="A9" s="1" t="s">
        <v>101</v>
      </c>
      <c r="B9" s="35">
        <v>25.788221296847112</v>
      </c>
      <c r="C9" s="35">
        <v>24.657941701368234</v>
      </c>
      <c r="D9" s="35">
        <v>28.851873884592504</v>
      </c>
      <c r="E9" s="35">
        <v>8.0904223676383094</v>
      </c>
      <c r="F9" s="35">
        <v>9.6073765615704936</v>
      </c>
      <c r="G9" s="35">
        <v>3.0041641879833434</v>
      </c>
      <c r="H9" s="35">
        <v>44.954128440366972</v>
      </c>
      <c r="J9" s="36"/>
    </row>
    <row r="10" spans="1:10" x14ac:dyDescent="0.25">
      <c r="A10" s="1" t="s">
        <v>49</v>
      </c>
      <c r="B10" s="35">
        <v>25.149062860554615</v>
      </c>
      <c r="C10" s="35">
        <v>14.862313520142648</v>
      </c>
      <c r="D10" s="35">
        <v>19.49798694540144</v>
      </c>
      <c r="E10" s="35">
        <v>18.283296084427267</v>
      </c>
      <c r="F10" s="35">
        <v>18.00856859312092</v>
      </c>
      <c r="G10" s="35">
        <v>4.1987719963531029</v>
      </c>
      <c r="H10" s="35">
        <v>40.725570509069634</v>
      </c>
      <c r="J10" s="36"/>
    </row>
    <row r="11" spans="1:10" x14ac:dyDescent="0.25">
      <c r="A11" s="1" t="s">
        <v>93</v>
      </c>
      <c r="B11" s="35">
        <v>20.445544554455445</v>
      </c>
      <c r="C11" s="35">
        <v>25.222772277227723</v>
      </c>
      <c r="D11" s="35">
        <v>18.019801980198018</v>
      </c>
      <c r="E11" s="35">
        <v>7.9207920792079207</v>
      </c>
      <c r="F11" s="35">
        <v>23.118811881188119</v>
      </c>
      <c r="G11" s="35">
        <v>5.2722772277227721</v>
      </c>
      <c r="H11" s="35">
        <v>32.462391132224859</v>
      </c>
      <c r="J11" s="36"/>
    </row>
    <row r="12" spans="1:10" x14ac:dyDescent="0.25">
      <c r="A12" s="1" t="s">
        <v>82</v>
      </c>
      <c r="B12" s="35">
        <v>17.884405670665213</v>
      </c>
      <c r="C12" s="35">
        <v>21.210468920392582</v>
      </c>
      <c r="D12" s="35">
        <v>19.520174482006546</v>
      </c>
      <c r="E12" s="35">
        <v>17.448200654307524</v>
      </c>
      <c r="F12" s="35">
        <v>19.029443838604145</v>
      </c>
      <c r="G12" s="35">
        <v>4.9073064340239911</v>
      </c>
      <c r="H12" s="35">
        <v>34.431998064145354</v>
      </c>
      <c r="J12" s="36"/>
    </row>
    <row r="13" spans="1:10" x14ac:dyDescent="0.25">
      <c r="A13" s="1" t="s">
        <v>225</v>
      </c>
      <c r="B13" s="35">
        <v>16.71270718232044</v>
      </c>
      <c r="C13" s="35">
        <v>17.008681925808997</v>
      </c>
      <c r="D13" s="35">
        <v>19.455406471981057</v>
      </c>
      <c r="E13" s="35">
        <v>25.80899763220205</v>
      </c>
      <c r="F13" s="35">
        <v>13.299131807419101</v>
      </c>
      <c r="G13" s="35">
        <v>7.7150749802683505</v>
      </c>
      <c r="H13" s="35">
        <v>34.716673777295114</v>
      </c>
      <c r="J13" s="36"/>
    </row>
    <row r="16" spans="1:10" s="96" customFormat="1" x14ac:dyDescent="0.25">
      <c r="A16" s="8" t="s">
        <v>524</v>
      </c>
    </row>
    <row r="17" spans="1:25" s="103" customFormat="1" x14ac:dyDescent="0.25">
      <c r="A17" s="103" t="s">
        <v>532</v>
      </c>
    </row>
    <row r="18" spans="1:25" s="103" customFormat="1" x14ac:dyDescent="0.25">
      <c r="A18" s="187" t="s">
        <v>533</v>
      </c>
      <c r="B18" s="85"/>
      <c r="C18" s="188"/>
      <c r="D18" s="188"/>
      <c r="E18" s="188"/>
      <c r="F18" s="188"/>
      <c r="G18" s="188"/>
      <c r="H18" s="188"/>
      <c r="I18" s="188"/>
      <c r="J18" s="188"/>
      <c r="K18" s="188"/>
      <c r="L18" s="188"/>
      <c r="M18" s="188"/>
      <c r="N18" s="188"/>
      <c r="O18" s="188"/>
      <c r="P18" s="188"/>
      <c r="Q18" s="188"/>
      <c r="R18" s="188"/>
      <c r="S18" s="188"/>
      <c r="T18" s="188"/>
      <c r="U18" s="188"/>
      <c r="V18" s="188"/>
      <c r="W18" s="188"/>
      <c r="X18" s="188"/>
    </row>
    <row r="19" spans="1:25" s="103" customFormat="1" x14ac:dyDescent="0.25">
      <c r="A19" s="189" t="s">
        <v>212</v>
      </c>
      <c r="C19" s="188"/>
      <c r="D19" s="188"/>
      <c r="E19" s="188"/>
      <c r="F19" s="188"/>
      <c r="G19" s="188"/>
      <c r="H19" s="188"/>
      <c r="I19" s="188"/>
      <c r="J19" s="188"/>
      <c r="K19" s="188"/>
      <c r="L19" s="188"/>
      <c r="M19" s="188"/>
      <c r="N19" s="188"/>
      <c r="O19" s="188"/>
      <c r="P19" s="188"/>
      <c r="Q19" s="188"/>
      <c r="R19" s="188"/>
      <c r="S19" s="188"/>
      <c r="T19" s="188"/>
      <c r="U19" s="188"/>
      <c r="V19" s="188"/>
      <c r="W19" s="188"/>
      <c r="X19" s="188"/>
    </row>
    <row r="20" spans="1:25" s="103" customFormat="1" x14ac:dyDescent="0.25">
      <c r="A20" s="190" t="s">
        <v>213</v>
      </c>
      <c r="C20" s="188"/>
      <c r="D20" s="188"/>
      <c r="E20" s="188"/>
      <c r="F20" s="188"/>
      <c r="G20" s="188"/>
      <c r="H20" s="188"/>
      <c r="I20" s="188"/>
      <c r="J20" s="188"/>
      <c r="K20" s="188"/>
      <c r="L20" s="188"/>
      <c r="M20" s="188"/>
      <c r="N20" s="188"/>
      <c r="O20" s="188"/>
      <c r="P20" s="188"/>
      <c r="Q20" s="188"/>
      <c r="R20" s="188"/>
      <c r="S20" s="188"/>
      <c r="T20" s="188"/>
      <c r="U20" s="188"/>
      <c r="V20" s="188"/>
      <c r="W20" s="188"/>
      <c r="X20" s="188"/>
    </row>
    <row r="21" spans="1:25" s="96" customFormat="1" x14ac:dyDescent="0.25">
      <c r="A21" s="80"/>
      <c r="B21" s="86"/>
      <c r="C21" s="80"/>
      <c r="D21" s="80"/>
      <c r="E21" s="80"/>
      <c r="F21" s="80"/>
      <c r="G21" s="80"/>
      <c r="H21" s="80"/>
      <c r="I21" s="80"/>
      <c r="J21" s="80"/>
      <c r="K21" s="80"/>
      <c r="L21" s="80"/>
      <c r="M21" s="80"/>
      <c r="N21" s="80"/>
      <c r="O21" s="80"/>
      <c r="P21" s="80"/>
      <c r="Q21" s="80"/>
      <c r="R21" s="80"/>
      <c r="S21" s="80"/>
      <c r="T21" s="80"/>
      <c r="U21" s="80"/>
      <c r="V21" s="80"/>
      <c r="W21" s="80"/>
      <c r="X21" s="80"/>
    </row>
    <row r="22" spans="1:25" s="96" customFormat="1" ht="96" customHeight="1" x14ac:dyDescent="0.25">
      <c r="A22" s="194"/>
      <c r="B22" s="194"/>
      <c r="C22" s="192" t="s">
        <v>214</v>
      </c>
      <c r="D22" s="192" t="s">
        <v>215</v>
      </c>
      <c r="E22" s="192" t="s">
        <v>216</v>
      </c>
      <c r="F22" s="193" t="s">
        <v>217</v>
      </c>
      <c r="G22" s="193" t="s">
        <v>218</v>
      </c>
      <c r="H22" s="193" t="s">
        <v>219</v>
      </c>
      <c r="I22" s="193" t="s">
        <v>220</v>
      </c>
      <c r="K22" s="87"/>
      <c r="L22" s="88"/>
      <c r="M22" s="80"/>
      <c r="N22" s="80"/>
      <c r="O22" s="80"/>
      <c r="P22" s="80"/>
      <c r="Q22" s="80"/>
      <c r="R22" s="80"/>
      <c r="S22" s="80"/>
      <c r="T22" s="80"/>
      <c r="U22" s="80"/>
      <c r="V22" s="80"/>
      <c r="W22" s="80"/>
      <c r="X22" s="80"/>
      <c r="Y22" s="80"/>
    </row>
    <row r="23" spans="1:25" s="96" customFormat="1" x14ac:dyDescent="0.25">
      <c r="A23" s="195" t="s">
        <v>92</v>
      </c>
      <c r="B23" s="195" t="s">
        <v>29</v>
      </c>
      <c r="C23" s="196">
        <v>50.877192982456144</v>
      </c>
      <c r="D23" s="196">
        <v>12.280701754385964</v>
      </c>
      <c r="E23" s="196">
        <v>3.5087719298245612</v>
      </c>
      <c r="F23" s="196">
        <v>12.280701754385964</v>
      </c>
      <c r="G23" s="196">
        <v>21.052631578947366</v>
      </c>
      <c r="H23" s="196">
        <v>0</v>
      </c>
      <c r="I23" s="196">
        <v>52.777777777777779</v>
      </c>
      <c r="K23" s="81"/>
      <c r="L23" s="82"/>
      <c r="M23" s="93"/>
      <c r="N23" s="93"/>
      <c r="O23" s="93"/>
      <c r="P23" s="93"/>
      <c r="Q23" s="93"/>
      <c r="R23" s="93"/>
      <c r="S23" s="93"/>
      <c r="T23" s="93"/>
      <c r="U23" s="93"/>
      <c r="V23" s="93"/>
      <c r="W23" s="93"/>
      <c r="X23" s="93"/>
      <c r="Y23" s="93"/>
    </row>
    <row r="24" spans="1:25" s="96" customFormat="1" x14ac:dyDescent="0.25">
      <c r="A24" s="195" t="s">
        <v>221</v>
      </c>
      <c r="B24" s="195" t="s">
        <v>534</v>
      </c>
      <c r="C24" s="196">
        <v>47.148480026798431</v>
      </c>
      <c r="D24" s="196">
        <v>11.548446528766435</v>
      </c>
      <c r="E24" s="196">
        <v>3.2995561510761244</v>
      </c>
      <c r="F24" s="197">
        <v>16.380537643413447</v>
      </c>
      <c r="G24" s="196">
        <v>20.860899422158948</v>
      </c>
      <c r="H24" s="197">
        <v>0.76208022778661755</v>
      </c>
      <c r="I24" s="197">
        <v>36.895420174061918</v>
      </c>
      <c r="K24" s="81"/>
      <c r="L24" s="82"/>
      <c r="M24" s="93"/>
      <c r="N24" s="93"/>
      <c r="O24" s="93"/>
      <c r="P24" s="93"/>
      <c r="Q24" s="93"/>
      <c r="R24" s="93"/>
      <c r="S24" s="93"/>
      <c r="T24" s="93"/>
      <c r="U24" s="93"/>
      <c r="V24" s="93"/>
      <c r="W24" s="93"/>
      <c r="X24" s="93"/>
      <c r="Y24" s="93"/>
    </row>
    <row r="25" spans="1:25" s="96" customFormat="1" x14ac:dyDescent="0.25">
      <c r="A25" s="195" t="s">
        <v>206</v>
      </c>
      <c r="B25" s="195" t="s">
        <v>535</v>
      </c>
      <c r="C25" s="196">
        <v>31.007751937984494</v>
      </c>
      <c r="D25" s="196">
        <v>27.131782945736433</v>
      </c>
      <c r="E25" s="196">
        <v>10.465116279069768</v>
      </c>
      <c r="F25" s="197">
        <v>20.930232558139537</v>
      </c>
      <c r="G25" s="196">
        <v>2.3255813953488373</v>
      </c>
      <c r="H25" s="197">
        <v>8.1395348837209305</v>
      </c>
      <c r="I25" s="197">
        <v>32.666666666666664</v>
      </c>
      <c r="K25" s="81"/>
      <c r="L25" s="82"/>
      <c r="M25" s="93"/>
      <c r="N25" s="93"/>
      <c r="O25" s="93"/>
      <c r="P25" s="93"/>
      <c r="Q25" s="93"/>
      <c r="R25" s="93"/>
      <c r="S25" s="93"/>
      <c r="T25" s="93"/>
      <c r="U25" s="93"/>
      <c r="V25" s="93"/>
      <c r="W25" s="93"/>
      <c r="X25" s="93"/>
      <c r="Y25" s="93"/>
    </row>
    <row r="26" spans="1:25" s="96" customFormat="1" x14ac:dyDescent="0.25">
      <c r="A26" s="195" t="s">
        <v>78</v>
      </c>
      <c r="B26" s="195" t="s">
        <v>36</v>
      </c>
      <c r="C26" s="196">
        <v>43.518518518518519</v>
      </c>
      <c r="D26" s="196">
        <v>14.444444444444443</v>
      </c>
      <c r="E26" s="196">
        <v>5.9259259259259265</v>
      </c>
      <c r="F26" s="197">
        <v>17.962962962962965</v>
      </c>
      <c r="G26" s="196">
        <v>7.7777777777777777</v>
      </c>
      <c r="H26" s="197">
        <v>10.37037037037037</v>
      </c>
      <c r="I26" s="197">
        <v>39.29712460063898</v>
      </c>
      <c r="K26" s="81"/>
      <c r="L26" s="82"/>
      <c r="M26" s="93"/>
      <c r="N26" s="93"/>
      <c r="O26" s="93"/>
      <c r="P26" s="93"/>
      <c r="Q26" s="93"/>
      <c r="R26" s="93"/>
      <c r="S26" s="93"/>
      <c r="T26" s="93"/>
      <c r="U26" s="93"/>
      <c r="V26" s="93"/>
      <c r="W26" s="93"/>
      <c r="X26" s="93"/>
      <c r="Y26" s="93"/>
    </row>
    <row r="27" spans="1:25" s="96" customFormat="1" x14ac:dyDescent="0.25">
      <c r="A27" s="198" t="s">
        <v>81</v>
      </c>
      <c r="B27" s="198" t="s">
        <v>25</v>
      </c>
      <c r="C27" s="199">
        <v>40</v>
      </c>
      <c r="D27" s="199">
        <v>17.368421052631579</v>
      </c>
      <c r="E27" s="199">
        <v>7.3684210526315779</v>
      </c>
      <c r="F27" s="200">
        <v>11.578947368421053</v>
      </c>
      <c r="G27" s="199">
        <v>16.315789473684212</v>
      </c>
      <c r="H27" s="200">
        <v>7.3684210526315779</v>
      </c>
      <c r="I27" s="200">
        <v>44.954128440366972</v>
      </c>
      <c r="K27" s="81"/>
      <c r="L27" s="82"/>
      <c r="M27" s="93"/>
      <c r="N27" s="93"/>
      <c r="O27" s="93"/>
      <c r="P27" s="93"/>
      <c r="Q27" s="93"/>
      <c r="R27" s="93"/>
      <c r="S27" s="93"/>
      <c r="T27" s="93"/>
      <c r="U27" s="93"/>
      <c r="V27" s="93"/>
      <c r="W27" s="93"/>
      <c r="X27" s="93"/>
      <c r="Y27" s="93"/>
    </row>
    <row r="28" spans="1:25" s="96" customFormat="1" x14ac:dyDescent="0.25">
      <c r="A28" s="191" t="s">
        <v>77</v>
      </c>
      <c r="B28" s="195" t="s">
        <v>23</v>
      </c>
      <c r="C28" s="197">
        <v>36.92386480027313</v>
      </c>
      <c r="D28" s="197">
        <v>19.324001365653807</v>
      </c>
      <c r="E28" s="197">
        <v>5.9405940594059405</v>
      </c>
      <c r="F28" s="197">
        <v>14.100375554796859</v>
      </c>
      <c r="G28" s="197">
        <v>19.10208262205531</v>
      </c>
      <c r="H28" s="197">
        <v>4.6090815978149537</v>
      </c>
      <c r="I28" s="201">
        <v>32.867981790591806</v>
      </c>
      <c r="K28" s="86"/>
      <c r="L28" s="82"/>
      <c r="M28" s="93"/>
      <c r="N28" s="93"/>
      <c r="O28" s="93"/>
      <c r="P28" s="93"/>
      <c r="Q28" s="93"/>
      <c r="R28" s="93"/>
      <c r="S28" s="93"/>
      <c r="T28" s="93"/>
      <c r="U28" s="93"/>
      <c r="V28" s="93"/>
      <c r="W28" s="93"/>
      <c r="X28" s="93"/>
      <c r="Y28" s="93"/>
    </row>
    <row r="29" spans="1:25" s="96" customFormat="1" x14ac:dyDescent="0.25">
      <c r="A29" s="195" t="s">
        <v>222</v>
      </c>
      <c r="B29" s="195" t="s">
        <v>536</v>
      </c>
      <c r="C29" s="202">
        <v>19.563785543574401</v>
      </c>
      <c r="D29" s="202">
        <v>34.496320969532732</v>
      </c>
      <c r="E29" s="202">
        <v>15.483919531793974</v>
      </c>
      <c r="F29" s="202">
        <v>9.1815803835224603</v>
      </c>
      <c r="G29" s="202">
        <v>16.661962024125408</v>
      </c>
      <c r="H29" s="202">
        <v>4.6124315474510249</v>
      </c>
      <c r="I29" s="202" t="e">
        <v>#N/A</v>
      </c>
      <c r="K29" s="82"/>
      <c r="L29" s="82"/>
      <c r="M29" s="93"/>
      <c r="N29" s="93"/>
      <c r="O29" s="93"/>
      <c r="P29" s="93"/>
      <c r="Q29" s="93"/>
      <c r="R29" s="93"/>
      <c r="S29" s="93"/>
      <c r="T29" s="93"/>
      <c r="U29" s="93"/>
      <c r="V29" s="93"/>
      <c r="W29" s="93"/>
      <c r="X29" s="93"/>
      <c r="Y29" s="93"/>
    </row>
    <row r="30" spans="1:25" s="96" customFormat="1" x14ac:dyDescent="0.25">
      <c r="A30" s="195" t="s">
        <v>89</v>
      </c>
      <c r="B30" s="195" t="s">
        <v>7</v>
      </c>
      <c r="C30" s="202">
        <v>41.235813366960912</v>
      </c>
      <c r="D30" s="202">
        <v>9.2686002522068094</v>
      </c>
      <c r="E30" s="202">
        <v>8.0706179066834807</v>
      </c>
      <c r="F30" s="202">
        <v>21.815889029003781</v>
      </c>
      <c r="G30" s="202">
        <v>17.33921815889029</v>
      </c>
      <c r="H30" s="202">
        <v>2.2698612862547289</v>
      </c>
      <c r="I30" s="202">
        <v>44.194756554307119</v>
      </c>
      <c r="K30" s="81"/>
      <c r="L30" s="82"/>
      <c r="M30" s="93"/>
      <c r="N30" s="93"/>
      <c r="O30" s="93"/>
      <c r="P30" s="93"/>
      <c r="Q30" s="93"/>
      <c r="R30" s="93"/>
      <c r="S30" s="93"/>
      <c r="T30" s="93"/>
      <c r="U30" s="93"/>
      <c r="V30" s="93"/>
      <c r="W30" s="93"/>
      <c r="X30" s="93"/>
      <c r="Y30" s="93"/>
    </row>
    <row r="31" spans="1:25" s="96" customFormat="1" x14ac:dyDescent="0.25">
      <c r="A31" s="195" t="s">
        <v>101</v>
      </c>
      <c r="B31" s="195" t="s">
        <v>10</v>
      </c>
      <c r="C31" s="196">
        <v>25.788221296847112</v>
      </c>
      <c r="D31" s="196">
        <v>24.657941701368234</v>
      </c>
      <c r="E31" s="196">
        <v>28.851873884592504</v>
      </c>
      <c r="F31" s="197">
        <v>8.0904223676383094</v>
      </c>
      <c r="G31" s="196">
        <v>9.6073765615704936</v>
      </c>
      <c r="H31" s="197">
        <v>3.0041641879833434</v>
      </c>
      <c r="I31" s="201">
        <v>33.962264150943398</v>
      </c>
      <c r="K31" s="81"/>
      <c r="L31" s="82"/>
      <c r="M31" s="93"/>
      <c r="N31" s="93"/>
      <c r="O31" s="93"/>
      <c r="P31" s="93"/>
      <c r="Q31" s="93"/>
      <c r="R31" s="93"/>
      <c r="S31" s="93"/>
      <c r="T31" s="93"/>
      <c r="U31" s="93"/>
      <c r="V31" s="93"/>
      <c r="W31" s="93"/>
      <c r="X31" s="93"/>
      <c r="Y31" s="93"/>
    </row>
    <row r="32" spans="1:25" s="96" customFormat="1" x14ac:dyDescent="0.25">
      <c r="A32" s="195" t="s">
        <v>88</v>
      </c>
      <c r="B32" s="195" t="s">
        <v>24</v>
      </c>
      <c r="C32" s="196">
        <v>35.38355217691776</v>
      </c>
      <c r="D32" s="196">
        <v>14.098134070490669</v>
      </c>
      <c r="E32" s="196">
        <v>14.720110573600554</v>
      </c>
      <c r="F32" s="197">
        <v>18.590186592950932</v>
      </c>
      <c r="G32" s="196">
        <v>15.065653075328264</v>
      </c>
      <c r="H32" s="197">
        <v>2.1423635107118177</v>
      </c>
      <c r="I32" s="197">
        <v>38.966480446927378</v>
      </c>
      <c r="K32" s="81"/>
      <c r="L32" s="82"/>
      <c r="M32" s="93"/>
      <c r="N32" s="93"/>
      <c r="O32" s="93"/>
      <c r="P32" s="93"/>
      <c r="Q32" s="93"/>
      <c r="R32" s="93"/>
      <c r="S32" s="93"/>
      <c r="T32" s="93"/>
      <c r="U32" s="93"/>
      <c r="V32" s="93"/>
      <c r="W32" s="93"/>
      <c r="X32" s="93"/>
      <c r="Y32" s="93"/>
    </row>
    <row r="33" spans="1:38" s="96" customFormat="1" x14ac:dyDescent="0.25">
      <c r="A33" s="195" t="s">
        <v>79</v>
      </c>
      <c r="B33" s="195" t="s">
        <v>18</v>
      </c>
      <c r="C33" s="196">
        <v>27.258921791951408</v>
      </c>
      <c r="D33" s="196">
        <v>20.690964312832193</v>
      </c>
      <c r="E33" s="196">
        <v>7.7448747152619593</v>
      </c>
      <c r="F33" s="197">
        <v>17.008352315869399</v>
      </c>
      <c r="G33" s="196">
        <v>17.80561883067578</v>
      </c>
      <c r="H33" s="197">
        <v>9.4912680334092645</v>
      </c>
      <c r="I33" s="197">
        <v>32.462391132224859</v>
      </c>
      <c r="K33" s="81"/>
      <c r="L33" s="82"/>
      <c r="M33" s="93"/>
      <c r="N33" s="93"/>
      <c r="O33" s="93"/>
      <c r="P33" s="93"/>
      <c r="Q33" s="93"/>
      <c r="R33" s="93"/>
      <c r="S33" s="93"/>
      <c r="T33" s="93"/>
      <c r="U33" s="93"/>
      <c r="V33" s="93"/>
      <c r="W33" s="93"/>
      <c r="X33" s="93"/>
      <c r="Y33" s="93"/>
    </row>
    <row r="34" spans="1:38" s="96" customFormat="1" x14ac:dyDescent="0.25">
      <c r="A34" s="195" t="s">
        <v>93</v>
      </c>
      <c r="B34" s="195" t="s">
        <v>19</v>
      </c>
      <c r="C34" s="196">
        <v>20.445544554455445</v>
      </c>
      <c r="D34" s="196">
        <v>25.222772277227723</v>
      </c>
      <c r="E34" s="196">
        <v>18.019801980198018</v>
      </c>
      <c r="F34" s="197">
        <v>7.9207920792079207</v>
      </c>
      <c r="G34" s="196">
        <v>23.118811881188119</v>
      </c>
      <c r="H34" s="197">
        <v>5.2722772277227721</v>
      </c>
      <c r="I34" s="201">
        <v>29.159891598915987</v>
      </c>
      <c r="K34" s="81"/>
      <c r="L34" s="82"/>
      <c r="M34" s="93"/>
      <c r="N34" s="93"/>
      <c r="O34" s="93"/>
      <c r="P34" s="93"/>
      <c r="Q34" s="93"/>
      <c r="R34" s="93"/>
      <c r="S34" s="93"/>
      <c r="T34" s="93"/>
      <c r="U34" s="93"/>
      <c r="V34" s="93"/>
      <c r="W34" s="93"/>
      <c r="X34" s="93"/>
      <c r="Y34" s="93"/>
    </row>
    <row r="35" spans="1:38" s="96" customFormat="1" x14ac:dyDescent="0.25">
      <c r="A35" s="195" t="s">
        <v>76</v>
      </c>
      <c r="B35" s="195" t="s">
        <v>15</v>
      </c>
      <c r="C35" s="196">
        <v>21.972904318374258</v>
      </c>
      <c r="D35" s="196">
        <v>23.666384419983068</v>
      </c>
      <c r="E35" s="196">
        <v>21.422523285351396</v>
      </c>
      <c r="F35" s="196">
        <v>10.287891617273496</v>
      </c>
      <c r="G35" s="196">
        <v>17.231160033869603</v>
      </c>
      <c r="H35" s="196">
        <v>5.4191363251481794</v>
      </c>
      <c r="I35" s="196">
        <v>32.653061224489797</v>
      </c>
      <c r="K35" s="81"/>
      <c r="L35" s="82"/>
      <c r="M35" s="93"/>
      <c r="N35" s="93"/>
      <c r="O35" s="93"/>
      <c r="P35" s="93"/>
      <c r="Q35" s="93"/>
      <c r="R35" s="93"/>
      <c r="S35" s="93"/>
      <c r="T35" s="93"/>
      <c r="U35" s="93"/>
      <c r="V35" s="93"/>
      <c r="W35" s="93"/>
      <c r="X35" s="93"/>
      <c r="Y35" s="93"/>
    </row>
    <row r="36" spans="1:38" s="96" customFormat="1" x14ac:dyDescent="0.25">
      <c r="A36" s="195" t="s">
        <v>100</v>
      </c>
      <c r="B36" s="195" t="s">
        <v>30</v>
      </c>
      <c r="C36" s="196">
        <v>36.644521775809338</v>
      </c>
      <c r="D36" s="196">
        <v>8.4572392702731207</v>
      </c>
      <c r="E36" s="196">
        <v>15.944321417273013</v>
      </c>
      <c r="F36" s="197">
        <v>16.524306654012445</v>
      </c>
      <c r="G36" s="196">
        <v>19.181693556891279</v>
      </c>
      <c r="H36" s="197">
        <v>3.2479173257407989</v>
      </c>
      <c r="I36" s="197">
        <v>44.2132335749357</v>
      </c>
      <c r="K36" s="81"/>
      <c r="L36" s="82"/>
      <c r="M36" s="93"/>
      <c r="N36" s="93"/>
      <c r="O36" s="93"/>
      <c r="P36" s="93"/>
      <c r="Q36" s="93"/>
      <c r="R36" s="93"/>
      <c r="S36" s="93"/>
      <c r="T36" s="93"/>
      <c r="U36" s="93"/>
      <c r="V36" s="93"/>
      <c r="W36" s="93"/>
      <c r="X36" s="93"/>
      <c r="Y36" s="93"/>
    </row>
    <row r="37" spans="1:38" s="96" customFormat="1" x14ac:dyDescent="0.25">
      <c r="A37" s="195" t="s">
        <v>131</v>
      </c>
      <c r="B37" s="195" t="s">
        <v>47</v>
      </c>
      <c r="C37" s="197">
        <v>32.965009208103133</v>
      </c>
      <c r="D37" s="197">
        <v>12.062615101289135</v>
      </c>
      <c r="E37" s="197">
        <v>13.720073664825048</v>
      </c>
      <c r="F37" s="197">
        <v>17.863720073664823</v>
      </c>
      <c r="G37" s="197">
        <v>20.349907918968693</v>
      </c>
      <c r="H37" s="197">
        <v>3.0386740331491713</v>
      </c>
      <c r="I37" s="201">
        <v>42.535787321063395</v>
      </c>
      <c r="K37" s="81"/>
      <c r="L37" s="82"/>
      <c r="M37" s="93"/>
      <c r="N37" s="93"/>
      <c r="O37" s="93"/>
      <c r="P37" s="93"/>
      <c r="Q37" s="93"/>
      <c r="R37" s="93"/>
      <c r="S37" s="93"/>
      <c r="T37" s="93"/>
      <c r="U37" s="93"/>
      <c r="V37" s="93"/>
      <c r="W37" s="93"/>
      <c r="X37" s="93"/>
      <c r="Y37" s="93"/>
    </row>
    <row r="38" spans="1:38" s="96" customFormat="1" x14ac:dyDescent="0.25">
      <c r="A38" s="195" t="s">
        <v>28</v>
      </c>
      <c r="B38" s="195" t="s">
        <v>28</v>
      </c>
      <c r="C38" s="196">
        <v>24.99140598143692</v>
      </c>
      <c r="D38" s="196">
        <v>19.972499140598142</v>
      </c>
      <c r="E38" s="196">
        <v>10.106565830182193</v>
      </c>
      <c r="F38" s="197">
        <v>19.078721210037813</v>
      </c>
      <c r="G38" s="196">
        <v>19.456858026813336</v>
      </c>
      <c r="H38" s="197">
        <v>6.3939498109315913</v>
      </c>
      <c r="I38" s="201">
        <v>49.082568807339449</v>
      </c>
      <c r="K38" s="81"/>
      <c r="L38" s="82"/>
      <c r="M38" s="93"/>
      <c r="N38" s="93"/>
      <c r="O38" s="93"/>
      <c r="P38" s="93"/>
      <c r="Q38" s="93"/>
      <c r="R38" s="93"/>
      <c r="S38" s="93"/>
      <c r="T38" s="93"/>
      <c r="U38" s="93"/>
      <c r="V38" s="93"/>
      <c r="W38" s="93"/>
      <c r="X38" s="93"/>
      <c r="Y38" s="93"/>
    </row>
    <row r="39" spans="1:38" s="96" customFormat="1" x14ac:dyDescent="0.25">
      <c r="A39" s="195" t="s">
        <v>12</v>
      </c>
      <c r="B39" s="195" t="s">
        <v>12</v>
      </c>
      <c r="C39" s="201">
        <v>24.389216512215668</v>
      </c>
      <c r="D39" s="201">
        <v>20.387531592249371</v>
      </c>
      <c r="E39" s="202">
        <v>9.0143218197135635</v>
      </c>
      <c r="F39" s="197">
        <v>14.785172704296546</v>
      </c>
      <c r="G39" s="196">
        <v>27.46419545071609</v>
      </c>
      <c r="H39" s="197">
        <v>3.9595619208087616</v>
      </c>
      <c r="I39" s="197">
        <v>29.539040451552211</v>
      </c>
      <c r="K39" s="81"/>
      <c r="L39" s="82"/>
      <c r="M39" s="93"/>
      <c r="N39" s="93"/>
      <c r="O39" s="93"/>
      <c r="P39" s="93"/>
      <c r="Q39" s="93"/>
      <c r="R39" s="93"/>
      <c r="S39" s="93"/>
      <c r="T39" s="93"/>
      <c r="U39" s="93"/>
      <c r="V39" s="93"/>
      <c r="W39" s="93"/>
      <c r="X39" s="93"/>
      <c r="Y39" s="93"/>
    </row>
    <row r="40" spans="1:38" s="96" customFormat="1" x14ac:dyDescent="0.25">
      <c r="A40" s="195" t="s">
        <v>99</v>
      </c>
      <c r="B40" s="195" t="s">
        <v>16</v>
      </c>
      <c r="C40" s="196">
        <v>27.065026362038662</v>
      </c>
      <c r="D40" s="196">
        <v>17.398945518453427</v>
      </c>
      <c r="E40" s="196">
        <v>8.0843585237258342</v>
      </c>
      <c r="F40" s="197">
        <v>13.356766256590511</v>
      </c>
      <c r="G40" s="196">
        <v>22.319859402460455</v>
      </c>
      <c r="H40" s="197">
        <v>11.775043936731107</v>
      </c>
      <c r="I40" s="201">
        <v>34.782608695652172</v>
      </c>
      <c r="K40" s="81"/>
      <c r="L40" s="82"/>
      <c r="M40" s="93"/>
      <c r="N40" s="93"/>
      <c r="O40" s="93"/>
      <c r="P40" s="93"/>
      <c r="Q40" s="93"/>
      <c r="R40" s="93"/>
      <c r="S40" s="93"/>
      <c r="T40" s="93"/>
      <c r="U40" s="93"/>
      <c r="V40" s="93"/>
      <c r="W40" s="93"/>
      <c r="X40" s="93"/>
      <c r="Y40" s="93"/>
    </row>
    <row r="41" spans="1:38" s="96" customFormat="1" x14ac:dyDescent="0.25">
      <c r="A41" s="195" t="s">
        <v>102</v>
      </c>
      <c r="B41" s="195" t="s">
        <v>98</v>
      </c>
      <c r="C41" s="196">
        <v>30.446773303916164</v>
      </c>
      <c r="D41" s="196">
        <v>13.568670711527856</v>
      </c>
      <c r="E41" s="196">
        <v>23.607280750137893</v>
      </c>
      <c r="F41" s="197">
        <v>8.4114726971869835</v>
      </c>
      <c r="G41" s="196">
        <v>16.657473800330944</v>
      </c>
      <c r="H41" s="197">
        <v>7.3083287369001662</v>
      </c>
      <c r="I41" s="197">
        <v>32.769423558897245</v>
      </c>
      <c r="K41" s="81"/>
      <c r="L41" s="82"/>
      <c r="M41" s="93"/>
      <c r="N41" s="93"/>
      <c r="O41" s="93"/>
      <c r="P41" s="93"/>
      <c r="Q41" s="93"/>
      <c r="R41" s="93"/>
      <c r="S41" s="93"/>
      <c r="T41" s="93"/>
      <c r="U41" s="93"/>
      <c r="V41" s="93"/>
      <c r="W41" s="93"/>
      <c r="X41" s="93"/>
      <c r="Y41" s="93"/>
    </row>
    <row r="42" spans="1:38" s="96" customFormat="1" x14ac:dyDescent="0.25">
      <c r="A42" s="195" t="s">
        <v>104</v>
      </c>
      <c r="B42" s="195" t="s">
        <v>22</v>
      </c>
      <c r="C42" s="196">
        <v>28.267997846620663</v>
      </c>
      <c r="D42" s="196">
        <v>14.66744971369843</v>
      </c>
      <c r="E42" s="196">
        <v>16.786570743405278</v>
      </c>
      <c r="F42" s="197">
        <v>17.574511819116136</v>
      </c>
      <c r="G42" s="196">
        <v>21.4359124944942</v>
      </c>
      <c r="H42" s="197">
        <v>1.2675573826652964</v>
      </c>
      <c r="I42" s="197">
        <v>33.945058702838253</v>
      </c>
      <c r="K42" s="81"/>
      <c r="L42" s="82"/>
      <c r="M42" s="93"/>
      <c r="N42" s="93"/>
      <c r="O42" s="93"/>
      <c r="P42" s="93"/>
      <c r="Q42" s="93"/>
      <c r="R42" s="93"/>
      <c r="S42" s="93"/>
      <c r="T42" s="93"/>
      <c r="U42" s="93"/>
      <c r="V42" s="93"/>
      <c r="W42" s="93"/>
      <c r="X42" s="93"/>
      <c r="Y42" s="93"/>
      <c r="Z42" s="80"/>
      <c r="AA42" s="80"/>
      <c r="AB42" s="80"/>
      <c r="AC42" s="80"/>
      <c r="AD42" s="80"/>
      <c r="AE42" s="80"/>
      <c r="AF42" s="80"/>
      <c r="AG42" s="80"/>
      <c r="AH42" s="80"/>
      <c r="AI42" s="80"/>
      <c r="AJ42" s="80"/>
      <c r="AK42" s="80"/>
      <c r="AL42" s="80"/>
    </row>
    <row r="43" spans="1:38" s="96" customFormat="1" x14ac:dyDescent="0.25">
      <c r="A43" s="195" t="s">
        <v>80</v>
      </c>
      <c r="B43" s="195" t="s">
        <v>11</v>
      </c>
      <c r="C43" s="196">
        <v>17.783505154639176</v>
      </c>
      <c r="D43" s="196">
        <v>24.871134020618555</v>
      </c>
      <c r="E43" s="196">
        <v>27.899484536082475</v>
      </c>
      <c r="F43" s="197">
        <v>9.7293814432989691</v>
      </c>
      <c r="G43" s="196">
        <v>10.953608247422681</v>
      </c>
      <c r="H43" s="197">
        <v>8.7628865979381434</v>
      </c>
      <c r="I43" s="197">
        <v>37.160120845921455</v>
      </c>
      <c r="K43" s="81"/>
      <c r="L43" s="82"/>
      <c r="M43" s="93"/>
      <c r="N43" s="93"/>
      <c r="O43" s="93"/>
      <c r="P43" s="93"/>
      <c r="Q43" s="93"/>
      <c r="R43" s="93"/>
      <c r="S43" s="93"/>
      <c r="T43" s="93"/>
      <c r="U43" s="93"/>
      <c r="V43" s="93"/>
      <c r="W43" s="93"/>
      <c r="X43" s="93"/>
      <c r="Y43" s="93"/>
      <c r="Z43" s="80"/>
      <c r="AA43" s="80"/>
      <c r="AB43" s="80"/>
      <c r="AC43" s="80"/>
      <c r="AD43" s="80"/>
      <c r="AE43" s="80"/>
      <c r="AF43" s="80"/>
      <c r="AG43" s="80"/>
      <c r="AH43" s="80"/>
      <c r="AI43" s="80"/>
      <c r="AJ43" s="80"/>
      <c r="AK43" s="80"/>
      <c r="AL43" s="80"/>
    </row>
    <row r="44" spans="1:38" s="96" customFormat="1" x14ac:dyDescent="0.25">
      <c r="A44" s="195" t="s">
        <v>87</v>
      </c>
      <c r="B44" s="195" t="s">
        <v>20</v>
      </c>
      <c r="C44" s="196">
        <v>35</v>
      </c>
      <c r="D44" s="196">
        <v>7.5</v>
      </c>
      <c r="E44" s="196">
        <v>32.5</v>
      </c>
      <c r="F44" s="197">
        <v>15</v>
      </c>
      <c r="G44" s="196">
        <v>10</v>
      </c>
      <c r="H44" s="197">
        <v>0</v>
      </c>
      <c r="I44" s="197">
        <v>35.294117647058826</v>
      </c>
      <c r="K44" s="81"/>
      <c r="L44" s="82"/>
      <c r="M44" s="93"/>
      <c r="N44" s="93"/>
      <c r="O44" s="93"/>
      <c r="P44" s="93"/>
      <c r="Q44" s="93"/>
      <c r="R44" s="93"/>
      <c r="S44" s="93"/>
      <c r="T44" s="93"/>
      <c r="U44" s="93"/>
      <c r="V44" s="93"/>
      <c r="W44" s="93"/>
      <c r="X44" s="93"/>
      <c r="Y44" s="93"/>
      <c r="Z44" s="80"/>
      <c r="AA44" s="80"/>
      <c r="AB44" s="80"/>
      <c r="AC44" s="80"/>
      <c r="AD44" s="80"/>
      <c r="AE44" s="80"/>
      <c r="AF44" s="80"/>
      <c r="AG44" s="80"/>
      <c r="AH44" s="80"/>
      <c r="AI44" s="80"/>
      <c r="AJ44" s="80"/>
      <c r="AK44" s="80"/>
      <c r="AL44" s="80"/>
    </row>
    <row r="45" spans="1:38" s="96" customFormat="1" x14ac:dyDescent="0.25">
      <c r="A45" s="195" t="s">
        <v>90</v>
      </c>
      <c r="B45" s="195" t="s">
        <v>27</v>
      </c>
      <c r="C45" s="196">
        <v>23.954812310976695</v>
      </c>
      <c r="D45" s="196">
        <v>18.110656466820853</v>
      </c>
      <c r="E45" s="202">
        <v>17.221135029354208</v>
      </c>
      <c r="F45" s="197">
        <v>15.486568226294253</v>
      </c>
      <c r="G45" s="196">
        <v>18.884540117416829</v>
      </c>
      <c r="H45" s="197">
        <v>6.3422878491371639</v>
      </c>
      <c r="I45" s="197">
        <v>45.210403890886028</v>
      </c>
      <c r="K45" s="81"/>
      <c r="L45" s="82"/>
      <c r="M45" s="93"/>
      <c r="N45" s="93"/>
      <c r="O45" s="80"/>
      <c r="P45" s="93"/>
      <c r="Q45" s="93"/>
      <c r="R45" s="93"/>
      <c r="S45" s="93"/>
      <c r="T45" s="93"/>
      <c r="U45" s="93"/>
      <c r="V45" s="93"/>
      <c r="W45" s="93"/>
      <c r="X45" s="93"/>
      <c r="Y45" s="93"/>
      <c r="Z45" s="80"/>
      <c r="AA45" s="80"/>
      <c r="AB45" s="80"/>
      <c r="AC45" s="80"/>
      <c r="AD45" s="80"/>
      <c r="AE45" s="80"/>
      <c r="AF45" s="80"/>
      <c r="AG45" s="80"/>
      <c r="AH45" s="80"/>
      <c r="AI45" s="80"/>
      <c r="AJ45" s="80"/>
      <c r="AK45" s="80"/>
      <c r="AL45" s="80"/>
    </row>
    <row r="46" spans="1:38" s="96" customFormat="1" x14ac:dyDescent="0.25">
      <c r="A46" s="195" t="s">
        <v>84</v>
      </c>
      <c r="B46" s="195" t="s">
        <v>13</v>
      </c>
      <c r="C46" s="196">
        <v>30.555247700321402</v>
      </c>
      <c r="D46" s="196">
        <v>10.388267021315896</v>
      </c>
      <c r="E46" s="196">
        <v>28.419963796224462</v>
      </c>
      <c r="F46" s="196">
        <v>10.635782629576267</v>
      </c>
      <c r="G46" s="196">
        <v>15.863164505522922</v>
      </c>
      <c r="H46" s="196">
        <v>4.137574347039048</v>
      </c>
      <c r="I46" s="196">
        <v>34.367950915817019</v>
      </c>
      <c r="K46" s="81"/>
      <c r="L46" s="82"/>
      <c r="M46" s="93"/>
      <c r="N46" s="93"/>
      <c r="O46" s="80"/>
      <c r="P46" s="93"/>
      <c r="Q46" s="93"/>
      <c r="R46" s="93"/>
      <c r="S46" s="93"/>
      <c r="T46" s="93"/>
      <c r="U46" s="93"/>
      <c r="V46" s="93"/>
      <c r="W46" s="93"/>
      <c r="X46" s="93"/>
      <c r="Y46" s="93"/>
      <c r="Z46" s="80"/>
      <c r="AA46" s="80"/>
      <c r="AB46" s="80"/>
      <c r="AC46" s="80"/>
      <c r="AD46" s="80"/>
      <c r="AE46" s="80"/>
      <c r="AF46" s="80"/>
      <c r="AG46" s="80"/>
      <c r="AH46" s="80"/>
      <c r="AI46" s="80"/>
      <c r="AJ46" s="80"/>
      <c r="AK46" s="80"/>
      <c r="AL46" s="80"/>
    </row>
    <row r="47" spans="1:38" s="96" customFormat="1" x14ac:dyDescent="0.25">
      <c r="A47" s="195" t="s">
        <v>49</v>
      </c>
      <c r="B47" s="195" t="s">
        <v>49</v>
      </c>
      <c r="C47" s="196">
        <v>25.149062860554615</v>
      </c>
      <c r="D47" s="196">
        <v>14.862313520142648</v>
      </c>
      <c r="E47" s="196">
        <v>19.49798694540144</v>
      </c>
      <c r="F47" s="197">
        <v>18.283296084427267</v>
      </c>
      <c r="G47" s="196">
        <v>18.00856859312092</v>
      </c>
      <c r="H47" s="197">
        <v>4.1987719963531029</v>
      </c>
      <c r="I47" s="197">
        <v>34.431998064145354</v>
      </c>
      <c r="K47" s="81"/>
      <c r="L47" s="82"/>
      <c r="M47" s="93"/>
      <c r="N47" s="93"/>
      <c r="O47" s="80"/>
      <c r="P47" s="93"/>
      <c r="Q47" s="93"/>
      <c r="R47" s="93"/>
      <c r="S47" s="93"/>
      <c r="T47" s="93"/>
      <c r="U47" s="93"/>
      <c r="V47" s="93"/>
      <c r="W47" s="93"/>
      <c r="X47" s="93"/>
      <c r="Y47" s="93"/>
      <c r="Z47" s="80"/>
      <c r="AA47" s="80"/>
      <c r="AB47" s="80"/>
      <c r="AC47" s="80"/>
      <c r="AD47" s="80"/>
      <c r="AE47" s="80"/>
      <c r="AF47" s="80"/>
      <c r="AG47" s="80"/>
      <c r="AH47" s="80"/>
      <c r="AI47" s="80"/>
      <c r="AJ47" s="80"/>
      <c r="AK47" s="80"/>
      <c r="AL47" s="80"/>
    </row>
    <row r="48" spans="1:38" s="96" customFormat="1" x14ac:dyDescent="0.25">
      <c r="A48" s="195" t="s">
        <v>223</v>
      </c>
      <c r="B48" s="195" t="s">
        <v>537</v>
      </c>
      <c r="C48" s="196">
        <v>25.271649654264078</v>
      </c>
      <c r="D48" s="196">
        <v>14.109318406322027</v>
      </c>
      <c r="E48" s="196">
        <v>15.162989792558445</v>
      </c>
      <c r="F48" s="196">
        <v>16.480079025353966</v>
      </c>
      <c r="G48" s="196">
        <v>20.711228185709583</v>
      </c>
      <c r="H48" s="196">
        <v>8.2647349357918998</v>
      </c>
      <c r="I48" s="196">
        <v>36.120401337792643</v>
      </c>
      <c r="K48" s="81"/>
      <c r="L48" s="82"/>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row>
    <row r="49" spans="1:38" s="96" customFormat="1" x14ac:dyDescent="0.25">
      <c r="A49" s="195" t="s">
        <v>82</v>
      </c>
      <c r="B49" s="195" t="s">
        <v>9</v>
      </c>
      <c r="C49" s="196">
        <v>17.884405670665213</v>
      </c>
      <c r="D49" s="196">
        <v>21.210468920392582</v>
      </c>
      <c r="E49" s="196">
        <v>19.520174482006546</v>
      </c>
      <c r="F49" s="197">
        <v>17.448200654307524</v>
      </c>
      <c r="G49" s="196">
        <v>19.029443838604145</v>
      </c>
      <c r="H49" s="197">
        <v>4.9073064340239911</v>
      </c>
      <c r="I49" s="197">
        <v>34.867503486750351</v>
      </c>
      <c r="K49" s="81"/>
      <c r="L49" s="82"/>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8" s="96" customFormat="1" x14ac:dyDescent="0.25">
      <c r="A50" s="195" t="s">
        <v>138</v>
      </c>
      <c r="B50" s="195" t="s">
        <v>538</v>
      </c>
      <c r="C50" s="196">
        <v>30.64312736443884</v>
      </c>
      <c r="D50" s="196">
        <v>8.3858764186633046</v>
      </c>
      <c r="E50" s="196">
        <v>9.2686002522068094</v>
      </c>
      <c r="F50" s="197">
        <v>21.815889029003781</v>
      </c>
      <c r="G50" s="196">
        <v>23.707440100882724</v>
      </c>
      <c r="H50" s="197">
        <v>6.1790668348045399</v>
      </c>
      <c r="I50" s="197">
        <v>35.379644588045231</v>
      </c>
      <c r="K50" s="81"/>
      <c r="L50" s="82"/>
      <c r="M50" s="80"/>
      <c r="N50" s="82"/>
      <c r="O50" s="82"/>
      <c r="P50" s="82"/>
      <c r="Q50" s="82"/>
      <c r="R50" s="82"/>
      <c r="S50" s="82"/>
      <c r="T50" s="80"/>
      <c r="U50" s="80"/>
      <c r="V50" s="80"/>
      <c r="W50" s="80"/>
      <c r="X50" s="80"/>
      <c r="Y50" s="80"/>
      <c r="Z50" s="80"/>
      <c r="AA50" s="80"/>
      <c r="AB50" s="80"/>
      <c r="AC50" s="80"/>
      <c r="AD50" s="80"/>
      <c r="AE50" s="80"/>
      <c r="AF50" s="80"/>
      <c r="AG50" s="80"/>
      <c r="AH50" s="80"/>
      <c r="AI50" s="80"/>
      <c r="AJ50" s="80"/>
      <c r="AK50" s="80"/>
      <c r="AL50" s="80"/>
    </row>
    <row r="51" spans="1:38" s="96" customFormat="1" x14ac:dyDescent="0.25">
      <c r="A51" s="195" t="s">
        <v>173</v>
      </c>
      <c r="B51" s="195" t="s">
        <v>63</v>
      </c>
      <c r="C51" s="196">
        <v>19.850187265917604</v>
      </c>
      <c r="D51" s="196">
        <v>19.101123595505616</v>
      </c>
      <c r="E51" s="196">
        <v>7.8651685393258424</v>
      </c>
      <c r="F51" s="197">
        <v>18.352059925093634</v>
      </c>
      <c r="G51" s="196">
        <v>26.966292134831459</v>
      </c>
      <c r="H51" s="197">
        <v>7.8651685393258424</v>
      </c>
      <c r="I51" s="201">
        <v>35.57692307692308</v>
      </c>
      <c r="K51" s="81"/>
      <c r="L51" s="82"/>
      <c r="M51" s="80"/>
      <c r="N51" s="81"/>
      <c r="O51" s="81"/>
      <c r="P51" s="81"/>
      <c r="Q51" s="81"/>
      <c r="R51" s="81"/>
      <c r="S51" s="81"/>
      <c r="T51" s="81"/>
      <c r="U51" s="80"/>
      <c r="V51" s="80"/>
      <c r="W51" s="80"/>
      <c r="X51" s="80"/>
      <c r="Y51" s="80"/>
      <c r="Z51" s="80"/>
      <c r="AA51" s="80"/>
      <c r="AB51" s="80"/>
      <c r="AC51" s="80"/>
      <c r="AD51" s="80"/>
      <c r="AE51" s="80"/>
      <c r="AF51" s="80"/>
      <c r="AG51" s="80"/>
      <c r="AH51" s="80"/>
      <c r="AI51" s="80"/>
      <c r="AJ51" s="80"/>
      <c r="AK51" s="80"/>
      <c r="AL51" s="80"/>
    </row>
    <row r="52" spans="1:38" s="96" customFormat="1" x14ac:dyDescent="0.25">
      <c r="A52" s="195" t="s">
        <v>6</v>
      </c>
      <c r="B52" s="195" t="s">
        <v>6</v>
      </c>
      <c r="C52" s="196">
        <v>13.305562362166135</v>
      </c>
      <c r="D52" s="196">
        <v>25.630972800784125</v>
      </c>
      <c r="E52" s="196">
        <v>20.59952625990362</v>
      </c>
      <c r="F52" s="196">
        <v>16.270521930899289</v>
      </c>
      <c r="G52" s="196">
        <v>16.662582700318548</v>
      </c>
      <c r="H52" s="196">
        <v>7.5308339459282854</v>
      </c>
      <c r="I52" s="201">
        <v>19.551080344031885</v>
      </c>
      <c r="K52" s="81"/>
      <c r="L52" s="82"/>
      <c r="M52" s="80"/>
      <c r="N52" s="81"/>
      <c r="O52" s="81"/>
      <c r="P52" s="80"/>
      <c r="Q52" s="80"/>
      <c r="R52" s="80"/>
      <c r="S52" s="80"/>
      <c r="T52" s="80"/>
      <c r="U52" s="80"/>
      <c r="V52" s="80"/>
      <c r="W52" s="80"/>
      <c r="X52" s="80"/>
      <c r="Y52" s="80"/>
      <c r="Z52" s="80"/>
      <c r="AA52" s="80"/>
      <c r="AB52" s="80"/>
      <c r="AC52" s="80"/>
      <c r="AD52" s="80"/>
      <c r="AE52" s="80"/>
      <c r="AF52" s="80"/>
      <c r="AG52" s="80"/>
      <c r="AH52" s="80"/>
      <c r="AI52" s="80"/>
      <c r="AJ52" s="80"/>
      <c r="AK52" s="80"/>
      <c r="AL52" s="80"/>
    </row>
    <row r="53" spans="1:38" s="96" customFormat="1" x14ac:dyDescent="0.25">
      <c r="A53" s="195" t="s">
        <v>97</v>
      </c>
      <c r="B53" s="195" t="s">
        <v>34</v>
      </c>
      <c r="C53" s="197">
        <v>13.25080238422742</v>
      </c>
      <c r="D53" s="197">
        <v>25.217790004585051</v>
      </c>
      <c r="E53" s="196">
        <v>11.554332874828061</v>
      </c>
      <c r="F53" s="196">
        <v>19.211370930765703</v>
      </c>
      <c r="G53" s="196">
        <v>21.503897294818891</v>
      </c>
      <c r="H53" s="196">
        <v>9.2618065107748748</v>
      </c>
      <c r="I53" s="201">
        <v>38.974970202622167</v>
      </c>
      <c r="K53" s="81"/>
      <c r="L53" s="82"/>
      <c r="M53" s="80"/>
      <c r="N53" s="81"/>
      <c r="O53" s="81"/>
      <c r="P53" s="81"/>
      <c r="Q53" s="81"/>
      <c r="R53" s="81"/>
      <c r="S53" s="81"/>
      <c r="T53" s="80"/>
      <c r="U53" s="80"/>
      <c r="V53" s="80"/>
      <c r="W53" s="80"/>
      <c r="X53" s="80"/>
      <c r="Y53" s="80"/>
      <c r="Z53" s="80"/>
      <c r="AA53" s="80"/>
      <c r="AB53" s="80"/>
      <c r="AC53" s="80"/>
      <c r="AD53" s="80"/>
      <c r="AE53" s="80"/>
      <c r="AF53" s="80"/>
      <c r="AG53" s="80"/>
      <c r="AH53" s="80"/>
      <c r="AI53" s="80"/>
      <c r="AJ53" s="80"/>
      <c r="AK53" s="80"/>
      <c r="AL53" s="80"/>
    </row>
    <row r="54" spans="1:38" s="96" customFormat="1" x14ac:dyDescent="0.25">
      <c r="A54" s="191" t="s">
        <v>91</v>
      </c>
      <c r="B54" s="195" t="s">
        <v>8</v>
      </c>
      <c r="C54" s="202">
        <v>15.311216429699842</v>
      </c>
      <c r="D54" s="202">
        <v>22.502369668246445</v>
      </c>
      <c r="E54" s="196">
        <v>33.244865718799367</v>
      </c>
      <c r="F54" s="196">
        <v>11.835703001579779</v>
      </c>
      <c r="G54" s="196">
        <v>10.236966824644551</v>
      </c>
      <c r="H54" s="196">
        <v>6.8688783570300158</v>
      </c>
      <c r="I54" s="202">
        <v>18.114973262032088</v>
      </c>
      <c r="K54" s="81"/>
      <c r="L54" s="91"/>
      <c r="M54" s="80"/>
      <c r="N54" s="81"/>
      <c r="O54" s="81"/>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s="96" customFormat="1" x14ac:dyDescent="0.25">
      <c r="A55" s="191" t="s">
        <v>224</v>
      </c>
      <c r="B55" s="195" t="s">
        <v>539</v>
      </c>
      <c r="C55" s="202">
        <v>23.20680771740685</v>
      </c>
      <c r="D55" s="202">
        <v>13.995222170522492</v>
      </c>
      <c r="E55" s="196">
        <v>20.702475949341363</v>
      </c>
      <c r="F55" s="196">
        <v>16.02046438295806</v>
      </c>
      <c r="G55" s="196">
        <v>18.858707053432276</v>
      </c>
      <c r="H55" s="196">
        <v>7.2163227263389658</v>
      </c>
      <c r="I55" s="202" t="e">
        <v>#N/A</v>
      </c>
      <c r="K55" s="81"/>
      <c r="L55" s="91"/>
      <c r="M55" s="80"/>
      <c r="N55" s="81"/>
      <c r="O55" s="81"/>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s="96" customFormat="1" x14ac:dyDescent="0.25">
      <c r="A56" s="191" t="s">
        <v>103</v>
      </c>
      <c r="B56" s="195" t="s">
        <v>32</v>
      </c>
      <c r="C56" s="202">
        <v>22.680869951176209</v>
      </c>
      <c r="D56" s="202">
        <v>13.936972924988902</v>
      </c>
      <c r="E56" s="196">
        <v>11.429205503772748</v>
      </c>
      <c r="F56" s="196">
        <v>24.167776298268976</v>
      </c>
      <c r="G56" s="196">
        <v>20.994229915667997</v>
      </c>
      <c r="H56" s="196">
        <v>6.7909454061251662</v>
      </c>
      <c r="I56" s="202">
        <v>43.81818181818182</v>
      </c>
      <c r="K56" s="81"/>
      <c r="L56" s="91"/>
      <c r="M56" s="80"/>
      <c r="N56" s="81"/>
      <c r="O56" s="81"/>
      <c r="P56" s="89"/>
      <c r="Q56" s="89"/>
      <c r="R56" s="89"/>
      <c r="S56" s="89"/>
      <c r="T56" s="89"/>
      <c r="U56" s="89"/>
      <c r="V56" s="89"/>
      <c r="W56" s="89"/>
      <c r="X56" s="89"/>
      <c r="Y56" s="89"/>
      <c r="Z56" s="89"/>
      <c r="AA56" s="89"/>
      <c r="AB56" s="89"/>
      <c r="AC56" s="89"/>
      <c r="AD56" s="89"/>
      <c r="AE56" s="89"/>
      <c r="AF56" s="89"/>
      <c r="AG56" s="89"/>
      <c r="AH56" s="89"/>
      <c r="AI56" s="89"/>
      <c r="AJ56" s="89"/>
      <c r="AK56" s="89"/>
      <c r="AL56" s="90"/>
    </row>
    <row r="57" spans="1:38" s="96" customFormat="1" x14ac:dyDescent="0.25">
      <c r="A57" s="195" t="s">
        <v>94</v>
      </c>
      <c r="B57" s="195" t="s">
        <v>21</v>
      </c>
      <c r="C57" s="197">
        <v>22.587268993839835</v>
      </c>
      <c r="D57" s="197">
        <v>12.457221081451062</v>
      </c>
      <c r="E57" s="196">
        <v>32.238193018480494</v>
      </c>
      <c r="F57" s="196">
        <v>8.8295687885010263</v>
      </c>
      <c r="G57" s="196">
        <v>19.644079397672826</v>
      </c>
      <c r="H57" s="196">
        <v>4.2436687200547576</v>
      </c>
      <c r="I57" s="201">
        <v>34.1796875</v>
      </c>
      <c r="K57" s="81"/>
      <c r="L57" s="91"/>
      <c r="M57" s="80"/>
      <c r="N57" s="81"/>
      <c r="O57" s="81"/>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s="96" customFormat="1" x14ac:dyDescent="0.25">
      <c r="A58" s="195" t="s">
        <v>105</v>
      </c>
      <c r="B58" s="195" t="s">
        <v>50</v>
      </c>
      <c r="C58" s="196">
        <v>21.854026845637584</v>
      </c>
      <c r="D58" s="196">
        <v>11.942900587248321</v>
      </c>
      <c r="E58" s="196">
        <v>21.088506711409398</v>
      </c>
      <c r="F58" s="196">
        <v>24.068005453020135</v>
      </c>
      <c r="G58" s="196">
        <v>18.288590604026847</v>
      </c>
      <c r="H58" s="196">
        <v>2.7579697986577183</v>
      </c>
      <c r="I58" s="197">
        <v>34.716673777295114</v>
      </c>
      <c r="K58" s="81"/>
      <c r="L58" s="91"/>
      <c r="M58" s="80"/>
      <c r="N58" s="80"/>
      <c r="O58" s="80"/>
      <c r="P58" s="80"/>
      <c r="Q58" s="80"/>
      <c r="R58" s="80"/>
      <c r="S58" s="80"/>
    </row>
    <row r="59" spans="1:38" s="96" customFormat="1" x14ac:dyDescent="0.25">
      <c r="A59" s="195" t="s">
        <v>225</v>
      </c>
      <c r="B59" s="195" t="s">
        <v>540</v>
      </c>
      <c r="C59" s="196">
        <v>16.71270718232044</v>
      </c>
      <c r="D59" s="196">
        <v>17.008681925808997</v>
      </c>
      <c r="E59" s="196">
        <v>19.455406471981057</v>
      </c>
      <c r="F59" s="197">
        <v>25.80899763220205</v>
      </c>
      <c r="G59" s="196">
        <v>13.299131807419101</v>
      </c>
      <c r="H59" s="197">
        <v>7.7150749802683505</v>
      </c>
      <c r="I59" s="201">
        <v>40.725570509069634</v>
      </c>
      <c r="K59" s="81"/>
      <c r="L59" s="91"/>
      <c r="M59" s="80"/>
      <c r="N59" s="80"/>
      <c r="O59" s="80"/>
      <c r="P59" s="80"/>
      <c r="Q59" s="80"/>
      <c r="R59" s="80"/>
      <c r="S59" s="80"/>
    </row>
    <row r="60" spans="1:38" s="96" customFormat="1" x14ac:dyDescent="0.25">
      <c r="A60" s="195" t="s">
        <v>85</v>
      </c>
      <c r="B60" s="195" t="s">
        <v>35</v>
      </c>
      <c r="C60" s="196">
        <v>16.782006920415224</v>
      </c>
      <c r="D60" s="196">
        <v>16.147635524798154</v>
      </c>
      <c r="E60" s="196">
        <v>32.698961937716263</v>
      </c>
      <c r="F60" s="197">
        <v>19.261822376009228</v>
      </c>
      <c r="G60" s="196">
        <v>10.553633217993079</v>
      </c>
      <c r="H60" s="197">
        <v>4.5559400230680511</v>
      </c>
      <c r="I60" s="197">
        <v>30.297723292469353</v>
      </c>
      <c r="K60" s="81"/>
      <c r="L60" s="91"/>
      <c r="M60" s="80"/>
      <c r="N60" s="80"/>
      <c r="O60" s="80"/>
      <c r="P60" s="80"/>
      <c r="Q60" s="80"/>
      <c r="R60" s="80"/>
      <c r="S60" s="80"/>
    </row>
    <row r="61" spans="1:38" s="96" customFormat="1" x14ac:dyDescent="0.25">
      <c r="A61" s="195" t="s">
        <v>86</v>
      </c>
      <c r="B61" s="195" t="s">
        <v>26</v>
      </c>
      <c r="C61" s="196">
        <v>23.590982286634461</v>
      </c>
      <c r="D61" s="196">
        <v>7.9710144927536222</v>
      </c>
      <c r="E61" s="196">
        <v>15.861513687600645</v>
      </c>
      <c r="F61" s="197">
        <v>27.455716586151368</v>
      </c>
      <c r="G61" s="196">
        <v>17.310789049919485</v>
      </c>
      <c r="H61" s="197">
        <v>7.8099838969404187</v>
      </c>
      <c r="I61" s="197">
        <v>33.673469387755098</v>
      </c>
      <c r="K61" s="81"/>
      <c r="L61" s="82"/>
      <c r="M61" s="80"/>
      <c r="N61" s="80"/>
      <c r="O61" s="80"/>
      <c r="P61" s="80"/>
      <c r="Q61" s="80"/>
      <c r="R61" s="80"/>
      <c r="S61" s="80"/>
    </row>
    <row r="62" spans="1:38" s="96" customFormat="1" x14ac:dyDescent="0.25">
      <c r="A62" s="195" t="s">
        <v>130</v>
      </c>
      <c r="B62" s="195" t="s">
        <v>146</v>
      </c>
      <c r="C62" s="196">
        <v>15.354561437780816</v>
      </c>
      <c r="D62" s="196">
        <v>11.760109396366477</v>
      </c>
      <c r="E62" s="196">
        <v>1.8167610861496386</v>
      </c>
      <c r="F62" s="197">
        <v>37.370580191443644</v>
      </c>
      <c r="G62" s="196">
        <v>29.243992967376442</v>
      </c>
      <c r="H62" s="197">
        <v>4.4539949208829848</v>
      </c>
      <c r="I62" s="201">
        <v>43.515850144092219</v>
      </c>
      <c r="K62" s="81"/>
      <c r="L62" s="82"/>
      <c r="M62" s="80"/>
      <c r="N62" s="80"/>
      <c r="O62" s="80"/>
      <c r="P62" s="80"/>
      <c r="Q62" s="80"/>
      <c r="R62" s="80"/>
      <c r="S62" s="80"/>
    </row>
    <row r="63" spans="1:38" s="96" customFormat="1" x14ac:dyDescent="0.25">
      <c r="A63" s="84"/>
      <c r="B63" s="80"/>
      <c r="C63" s="85"/>
      <c r="D63" s="80"/>
      <c r="E63" s="80"/>
      <c r="F63" s="80"/>
      <c r="G63" s="80"/>
      <c r="H63" s="80"/>
      <c r="I63" s="80"/>
      <c r="J63" s="80"/>
      <c r="K63" s="82"/>
      <c r="L63" s="80"/>
      <c r="M63" s="80"/>
      <c r="N63" s="94"/>
      <c r="O63" s="80"/>
      <c r="P63" s="80"/>
      <c r="Q63" s="80"/>
      <c r="R63" s="80"/>
    </row>
    <row r="64" spans="1:38" s="96" customFormat="1" x14ac:dyDescent="0.25">
      <c r="A64" s="80"/>
      <c r="B64" s="266" t="s">
        <v>226</v>
      </c>
      <c r="C64" s="266"/>
      <c r="D64" s="266"/>
      <c r="E64" s="266"/>
      <c r="F64" s="266"/>
      <c r="G64" s="266"/>
      <c r="H64" s="266"/>
      <c r="I64" s="266"/>
      <c r="J64" s="266"/>
      <c r="K64" s="80"/>
      <c r="L64" s="92"/>
      <c r="M64" s="92"/>
      <c r="N64" s="94"/>
      <c r="O64" s="80"/>
      <c r="P64" s="92"/>
      <c r="Q64" s="92"/>
      <c r="R64" s="92"/>
    </row>
    <row r="65" spans="1:18" s="96" customFormat="1" x14ac:dyDescent="0.25">
      <c r="A65" s="80"/>
      <c r="B65" s="266"/>
      <c r="C65" s="266"/>
      <c r="D65" s="266"/>
      <c r="E65" s="266"/>
      <c r="F65" s="266"/>
      <c r="G65" s="266"/>
      <c r="H65" s="266"/>
      <c r="I65" s="266"/>
      <c r="J65" s="266"/>
      <c r="K65" s="81"/>
      <c r="L65" s="92"/>
      <c r="M65" s="92"/>
      <c r="N65" s="94"/>
      <c r="O65" s="80"/>
      <c r="P65" s="92"/>
      <c r="Q65" s="92"/>
      <c r="R65" s="92"/>
    </row>
    <row r="66" spans="1:18" s="96" customFormat="1" x14ac:dyDescent="0.25">
      <c r="A66" s="80"/>
      <c r="B66" s="266"/>
      <c r="C66" s="266"/>
      <c r="D66" s="266"/>
      <c r="E66" s="266"/>
      <c r="F66" s="266"/>
      <c r="G66" s="266"/>
      <c r="H66" s="266"/>
      <c r="I66" s="266"/>
      <c r="J66" s="266"/>
      <c r="K66" s="80"/>
      <c r="L66" s="80"/>
      <c r="M66" s="80"/>
      <c r="N66" s="94"/>
      <c r="O66" s="80"/>
      <c r="P66" s="80"/>
      <c r="Q66" s="80"/>
      <c r="R66" s="80"/>
    </row>
    <row r="67" spans="1:18" s="96" customFormat="1" x14ac:dyDescent="0.25">
      <c r="A67" s="80"/>
      <c r="B67" s="267" t="s">
        <v>227</v>
      </c>
      <c r="C67" s="267"/>
      <c r="D67" s="267"/>
      <c r="E67" s="267"/>
      <c r="F67" s="267"/>
      <c r="G67" s="267"/>
      <c r="H67" s="267"/>
      <c r="I67" s="267"/>
      <c r="J67" s="267"/>
      <c r="K67" s="91"/>
      <c r="L67" s="80"/>
      <c r="M67" s="80"/>
      <c r="N67" s="81"/>
      <c r="O67" s="92"/>
      <c r="P67" s="80"/>
      <c r="Q67" s="80"/>
      <c r="R67" s="80"/>
    </row>
    <row r="68" spans="1:18" s="96" customFormat="1" x14ac:dyDescent="0.25">
      <c r="A68" s="80"/>
      <c r="B68" s="267"/>
      <c r="C68" s="267"/>
      <c r="D68" s="267"/>
      <c r="E68" s="267"/>
      <c r="F68" s="267"/>
      <c r="G68" s="267"/>
      <c r="H68" s="267"/>
      <c r="I68" s="267"/>
      <c r="J68" s="267"/>
      <c r="K68" s="91"/>
      <c r="L68" s="80"/>
      <c r="M68" s="80"/>
      <c r="N68" s="81"/>
      <c r="O68" s="92"/>
      <c r="P68" s="80"/>
      <c r="Q68" s="80"/>
      <c r="R68" s="80"/>
    </row>
    <row r="69" spans="1:18" s="96" customFormat="1" x14ac:dyDescent="0.25">
      <c r="A69" s="80"/>
      <c r="B69" s="268" t="s">
        <v>228</v>
      </c>
      <c r="C69" s="268"/>
      <c r="D69" s="268"/>
      <c r="E69" s="268"/>
      <c r="F69" s="268"/>
      <c r="G69" s="268"/>
      <c r="H69" s="268"/>
      <c r="I69" s="268"/>
      <c r="J69" s="268"/>
      <c r="K69" s="91"/>
      <c r="L69" s="80"/>
      <c r="M69" s="80"/>
      <c r="N69" s="81"/>
      <c r="O69" s="92"/>
      <c r="P69" s="80"/>
      <c r="Q69" s="80"/>
      <c r="R69" s="80"/>
    </row>
    <row r="70" spans="1:18" s="96" customFormat="1" x14ac:dyDescent="0.25">
      <c r="A70" s="80"/>
      <c r="B70" s="267" t="s">
        <v>229</v>
      </c>
      <c r="C70" s="267"/>
      <c r="D70" s="267"/>
      <c r="E70" s="267"/>
      <c r="F70" s="267"/>
      <c r="G70" s="267"/>
      <c r="H70" s="267"/>
      <c r="I70" s="267"/>
      <c r="J70" s="267"/>
      <c r="K70" s="91"/>
      <c r="L70" s="80"/>
      <c r="M70" s="80"/>
      <c r="N70" s="81"/>
      <c r="O70" s="92"/>
      <c r="P70" s="80"/>
      <c r="Q70" s="80"/>
      <c r="R70" s="80"/>
    </row>
    <row r="71" spans="1:18" s="96" customFormat="1" x14ac:dyDescent="0.25">
      <c r="A71" s="80"/>
      <c r="B71" s="266" t="s">
        <v>230</v>
      </c>
      <c r="C71" s="266"/>
      <c r="D71" s="266"/>
      <c r="E71" s="266"/>
      <c r="F71" s="266"/>
      <c r="G71" s="266"/>
      <c r="H71" s="266"/>
      <c r="I71" s="266"/>
      <c r="J71" s="266"/>
      <c r="K71" s="80"/>
      <c r="L71" s="80"/>
      <c r="M71" s="80"/>
      <c r="N71" s="80"/>
      <c r="O71" s="80"/>
      <c r="P71" s="80"/>
      <c r="Q71" s="80"/>
      <c r="R71" s="80"/>
    </row>
    <row r="72" spans="1:18" s="96" customFormat="1" x14ac:dyDescent="0.25">
      <c r="A72" s="80"/>
      <c r="B72" s="265" t="s">
        <v>231</v>
      </c>
      <c r="C72" s="265"/>
      <c r="D72" s="265"/>
      <c r="E72" s="265"/>
      <c r="F72" s="265"/>
      <c r="G72" s="265"/>
      <c r="H72" s="265"/>
      <c r="I72" s="265"/>
      <c r="J72" s="265"/>
      <c r="K72" s="91"/>
      <c r="L72" s="80"/>
      <c r="M72" s="80"/>
      <c r="N72" s="81"/>
      <c r="O72" s="92"/>
      <c r="P72" s="80"/>
      <c r="Q72" s="80"/>
      <c r="R72" s="80"/>
    </row>
    <row r="73" spans="1:18" s="96" customFormat="1" x14ac:dyDescent="0.25">
      <c r="A73" s="80"/>
      <c r="B73" s="80"/>
      <c r="C73" s="83"/>
      <c r="D73" s="83"/>
      <c r="E73" s="83"/>
      <c r="F73" s="83"/>
      <c r="G73" s="83"/>
      <c r="H73" s="80"/>
      <c r="I73" s="80"/>
      <c r="J73" s="80"/>
      <c r="K73" s="80"/>
      <c r="L73" s="80"/>
      <c r="M73" s="80"/>
      <c r="N73" s="81"/>
      <c r="O73" s="92"/>
      <c r="P73" s="80"/>
      <c r="Q73" s="80"/>
      <c r="R73" s="80"/>
    </row>
    <row r="74" spans="1:18" s="96" customFormat="1" x14ac:dyDescent="0.25">
      <c r="B74" s="81" t="s">
        <v>89</v>
      </c>
      <c r="C74" s="81"/>
      <c r="D74" s="81"/>
      <c r="E74" s="81"/>
      <c r="F74" s="81"/>
      <c r="G74" s="80"/>
      <c r="H74" s="80"/>
      <c r="I74" s="80"/>
      <c r="J74" s="80"/>
      <c r="K74" s="80"/>
      <c r="L74" s="80"/>
      <c r="M74" s="80"/>
      <c r="N74" s="81"/>
      <c r="O74" s="92"/>
    </row>
    <row r="75" spans="1:18" s="96" customFormat="1" x14ac:dyDescent="0.25">
      <c r="B75"/>
      <c r="C75"/>
      <c r="D75"/>
      <c r="E75"/>
      <c r="F75"/>
      <c r="G75"/>
      <c r="H75"/>
      <c r="I75"/>
      <c r="J75"/>
      <c r="K75" s="80"/>
      <c r="L75" s="80"/>
      <c r="M75" s="80"/>
      <c r="N75" s="80"/>
      <c r="O75" s="80"/>
    </row>
    <row r="76" spans="1:18" s="96" customFormat="1" x14ac:dyDescent="0.25">
      <c r="B76"/>
      <c r="C76"/>
      <c r="D76"/>
      <c r="E76"/>
      <c r="F76"/>
      <c r="G76"/>
      <c r="H76"/>
      <c r="I76"/>
      <c r="J76"/>
      <c r="K76" s="80"/>
      <c r="L76" s="80"/>
      <c r="M76" s="80"/>
      <c r="N76" s="80"/>
      <c r="O76" s="80"/>
    </row>
  </sheetData>
  <autoFilter ref="A4:G4">
    <sortState ref="A6:G14">
      <sortCondition descending="1" ref="B5"/>
    </sortState>
  </autoFilter>
  <mergeCells count="6">
    <mergeCell ref="B72:J72"/>
    <mergeCell ref="B64:J66"/>
    <mergeCell ref="B67:J68"/>
    <mergeCell ref="B69:J69"/>
    <mergeCell ref="B70:J70"/>
    <mergeCell ref="B71:J7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election activeCell="F19" sqref="F19"/>
    </sheetView>
  </sheetViews>
  <sheetFormatPr defaultRowHeight="15" x14ac:dyDescent="0.25"/>
  <cols>
    <col min="2" max="2" width="11.7109375" customWidth="1"/>
    <col min="3" max="3" width="13" customWidth="1"/>
    <col min="4" max="4" width="9.28515625" customWidth="1"/>
    <col min="5" max="5" width="11" customWidth="1"/>
    <col min="6" max="6" width="10.5703125" customWidth="1"/>
    <col min="7" max="7" width="13.140625" customWidth="1"/>
    <col min="8" max="9" width="14.5703125" customWidth="1"/>
    <col min="10" max="10" width="12.42578125" customWidth="1"/>
    <col min="11" max="11" width="11.42578125" customWidth="1"/>
    <col min="12" max="12" width="9.7109375" customWidth="1"/>
    <col min="13" max="14" width="14.7109375" customWidth="1"/>
  </cols>
  <sheetData>
    <row r="1" spans="1:15" s="96" customFormat="1" ht="15.75" x14ac:dyDescent="0.25">
      <c r="A1" s="9" t="s">
        <v>452</v>
      </c>
    </row>
    <row r="2" spans="1:15" x14ac:dyDescent="0.25">
      <c r="A2" t="s">
        <v>454</v>
      </c>
    </row>
    <row r="3" spans="1:15" s="96" customFormat="1" x14ac:dyDescent="0.25"/>
    <row r="5" spans="1:15" ht="132.75" customHeight="1" x14ac:dyDescent="0.25">
      <c r="A5" s="1"/>
      <c r="B5" s="2" t="s">
        <v>243</v>
      </c>
      <c r="C5" s="2" t="s">
        <v>244</v>
      </c>
      <c r="D5" s="2" t="s">
        <v>245</v>
      </c>
      <c r="E5" s="2" t="s">
        <v>246</v>
      </c>
      <c r="F5" s="2" t="s">
        <v>247</v>
      </c>
      <c r="G5" s="2" t="s">
        <v>263</v>
      </c>
      <c r="H5" s="2" t="s">
        <v>242</v>
      </c>
      <c r="I5" s="2" t="s">
        <v>248</v>
      </c>
      <c r="J5" s="110" t="s">
        <v>446</v>
      </c>
      <c r="K5" s="110" t="s">
        <v>447</v>
      </c>
      <c r="L5" s="110" t="s">
        <v>249</v>
      </c>
      <c r="M5" s="110" t="s">
        <v>250</v>
      </c>
    </row>
    <row r="6" spans="1:15" x14ac:dyDescent="0.25">
      <c r="A6" s="1">
        <v>2008</v>
      </c>
      <c r="B6" s="7">
        <v>208.03979999999999</v>
      </c>
      <c r="C6" s="7">
        <v>89.3369</v>
      </c>
      <c r="D6" s="7">
        <v>24.4925</v>
      </c>
      <c r="E6" s="7">
        <v>4.3304</v>
      </c>
      <c r="F6" s="7">
        <v>89.88</v>
      </c>
      <c r="G6" s="104">
        <f>B6/H6</f>
        <v>1.2595289657431282E-2</v>
      </c>
      <c r="H6" s="7">
        <v>16517.27</v>
      </c>
      <c r="I6" s="7">
        <f>H6*1000</f>
        <v>16517270</v>
      </c>
      <c r="J6" s="4">
        <f t="shared" ref="J6:J13" si="0">C6+D6</f>
        <v>113.82939999999999</v>
      </c>
      <c r="K6" s="4">
        <v>94.210399999999993</v>
      </c>
      <c r="L6" s="5">
        <v>6.8915383716558485E-3</v>
      </c>
      <c r="M6" s="5">
        <v>5.7037512857754337E-3</v>
      </c>
      <c r="N6" s="63"/>
      <c r="O6" s="17"/>
    </row>
    <row r="7" spans="1:15" x14ac:dyDescent="0.25">
      <c r="A7" s="1">
        <v>2009</v>
      </c>
      <c r="B7" s="7">
        <v>197.39750000000001</v>
      </c>
      <c r="C7" s="7">
        <v>83.220799999999997</v>
      </c>
      <c r="D7" s="7">
        <v>21.685599999999997</v>
      </c>
      <c r="E7" s="7">
        <v>4.2845000000000004</v>
      </c>
      <c r="F7" s="7">
        <v>88.206600000000009</v>
      </c>
      <c r="G7" s="104">
        <f t="shared" ref="G7:G12" si="1">B7/H7</f>
        <v>1.3954436138912727E-2</v>
      </c>
      <c r="H7" s="7">
        <v>14145.86</v>
      </c>
      <c r="I7" s="7">
        <f t="shared" ref="I7:I12" si="2">H7*1000</f>
        <v>14145860</v>
      </c>
      <c r="J7" s="4">
        <f t="shared" si="0"/>
        <v>104.90639999999999</v>
      </c>
      <c r="K7" s="4">
        <v>92.491100000000003</v>
      </c>
      <c r="L7" s="5">
        <v>7.4160496427930142E-3</v>
      </c>
      <c r="M7" s="5">
        <v>6.5383864961197124E-3</v>
      </c>
      <c r="N7" s="63"/>
      <c r="O7" s="17"/>
    </row>
    <row r="8" spans="1:15" x14ac:dyDescent="0.25">
      <c r="A8" s="2">
        <v>2010</v>
      </c>
      <c r="B8" s="7">
        <v>232.75960000000001</v>
      </c>
      <c r="C8" s="7">
        <v>88.533299999999997</v>
      </c>
      <c r="D8" s="7">
        <v>24.560599999999997</v>
      </c>
      <c r="E8" s="7">
        <v>2.9024999999999999</v>
      </c>
      <c r="F8" s="7">
        <v>116.7632</v>
      </c>
      <c r="G8" s="104">
        <f t="shared" si="1"/>
        <v>1.5814116548798891E-2</v>
      </c>
      <c r="H8" s="7">
        <v>14718.47</v>
      </c>
      <c r="I8" s="7">
        <f t="shared" si="2"/>
        <v>14718470</v>
      </c>
      <c r="J8" s="4">
        <f t="shared" si="0"/>
        <v>113.09389999999999</v>
      </c>
      <c r="K8" s="4">
        <v>119.6657</v>
      </c>
      <c r="L8" s="5">
        <v>7.6838081675608943E-3</v>
      </c>
      <c r="M8" s="5">
        <v>8.1303083812379953E-3</v>
      </c>
      <c r="N8" s="63"/>
      <c r="O8" s="17"/>
    </row>
    <row r="9" spans="1:15" x14ac:dyDescent="0.25">
      <c r="A9" s="2">
        <v>2011</v>
      </c>
      <c r="B9" s="7">
        <v>384.44650000000001</v>
      </c>
      <c r="C9" s="7">
        <v>107.00689999999999</v>
      </c>
      <c r="D9" s="7">
        <v>31.0974</v>
      </c>
      <c r="E9" s="7">
        <v>3.4975999999999998</v>
      </c>
      <c r="F9" s="7">
        <v>242.84470000000002</v>
      </c>
      <c r="G9" s="104">
        <f t="shared" si="1"/>
        <v>2.3065456816596001E-2</v>
      </c>
      <c r="H9" s="7">
        <v>16667.63</v>
      </c>
      <c r="I9" s="7">
        <f t="shared" si="2"/>
        <v>16667630.000000002</v>
      </c>
      <c r="J9" s="4">
        <f t="shared" si="0"/>
        <v>138.10429999999999</v>
      </c>
      <c r="K9" s="4">
        <v>246.34230000000002</v>
      </c>
      <c r="L9" s="5">
        <v>8.2857790819690618E-3</v>
      </c>
      <c r="M9" s="5">
        <v>1.4779683734280159E-2</v>
      </c>
      <c r="N9" s="63"/>
      <c r="O9" s="17"/>
    </row>
    <row r="10" spans="1:15" x14ac:dyDescent="0.25">
      <c r="A10" s="2">
        <v>2012</v>
      </c>
      <c r="B10" s="7">
        <v>380.69470000000001</v>
      </c>
      <c r="C10" s="7">
        <v>122.32239999999999</v>
      </c>
      <c r="D10" s="7">
        <v>35.363399999999999</v>
      </c>
      <c r="E10" s="7">
        <v>4.0118</v>
      </c>
      <c r="F10" s="7">
        <v>218.99710000000002</v>
      </c>
      <c r="G10" s="104">
        <f t="shared" si="1"/>
        <v>2.1142622776925288E-2</v>
      </c>
      <c r="H10" s="7">
        <v>18006.03</v>
      </c>
      <c r="I10" s="7">
        <f t="shared" si="2"/>
        <v>18006030</v>
      </c>
      <c r="J10" s="4">
        <f t="shared" si="0"/>
        <v>157.68579999999997</v>
      </c>
      <c r="K10" s="4">
        <v>223.00890000000001</v>
      </c>
      <c r="L10" s="5">
        <v>8.7573884970757014E-3</v>
      </c>
      <c r="M10" s="5">
        <v>1.2385234279849585E-2</v>
      </c>
      <c r="N10" s="63"/>
      <c r="O10" s="17"/>
    </row>
    <row r="11" spans="1:15" x14ac:dyDescent="0.25">
      <c r="A11" s="2">
        <v>2013</v>
      </c>
      <c r="B11" s="7">
        <v>326.04470000000003</v>
      </c>
      <c r="C11" s="7">
        <v>137.92660000000001</v>
      </c>
      <c r="D11" s="7">
        <v>29.1174</v>
      </c>
      <c r="E11" s="7">
        <v>3.444</v>
      </c>
      <c r="F11" s="7">
        <v>155.5566</v>
      </c>
      <c r="G11" s="104">
        <f t="shared" si="1"/>
        <v>1.7146845754765359E-2</v>
      </c>
      <c r="H11" s="7">
        <v>19014.849999999999</v>
      </c>
      <c r="I11" s="7">
        <f t="shared" si="2"/>
        <v>19014850</v>
      </c>
      <c r="J11" s="4">
        <f t="shared" si="0"/>
        <v>167.04400000000001</v>
      </c>
      <c r="K11" s="4">
        <v>159.00059999999999</v>
      </c>
      <c r="L11" s="5">
        <v>8.7849233625298135E-3</v>
      </c>
      <c r="M11" s="5">
        <v>8.3619171331880092E-3</v>
      </c>
      <c r="N11" s="63"/>
      <c r="O11" s="17"/>
    </row>
    <row r="12" spans="1:15" x14ac:dyDescent="0.25">
      <c r="A12" s="2">
        <v>2014</v>
      </c>
      <c r="B12" s="7">
        <v>286.73599999999999</v>
      </c>
      <c r="C12" s="7">
        <v>127.0012</v>
      </c>
      <c r="D12" s="7">
        <v>31.4816</v>
      </c>
      <c r="E12" s="7">
        <v>3.4243999999999999</v>
      </c>
      <c r="F12" s="7">
        <v>124.8288</v>
      </c>
      <c r="G12" s="104">
        <f t="shared" si="1"/>
        <v>1.4363602482231844E-2</v>
      </c>
      <c r="H12" s="7">
        <v>19962.68</v>
      </c>
      <c r="I12" s="7">
        <f t="shared" si="2"/>
        <v>19962680</v>
      </c>
      <c r="J12" s="4">
        <f t="shared" si="0"/>
        <v>158.4828</v>
      </c>
      <c r="K12" s="4">
        <v>128.25319999999999</v>
      </c>
      <c r="L12" s="5">
        <v>7.9389540883288215E-3</v>
      </c>
      <c r="M12" s="5">
        <v>6.4246483939030229E-3</v>
      </c>
      <c r="N12" s="63"/>
      <c r="O12" s="17"/>
    </row>
    <row r="13" spans="1:15" x14ac:dyDescent="0.25">
      <c r="A13" s="2">
        <v>2015</v>
      </c>
      <c r="B13" s="1"/>
      <c r="C13" s="7">
        <f>125217.2/1000</f>
        <v>125.21719999999999</v>
      </c>
      <c r="D13" s="7">
        <f>32712.4/1000</f>
        <v>32.712400000000002</v>
      </c>
      <c r="E13" s="7">
        <f>5436/1000</f>
        <v>5.4359999999999999</v>
      </c>
      <c r="F13" s="1"/>
      <c r="G13" s="1"/>
      <c r="H13" s="1"/>
      <c r="I13" s="1"/>
      <c r="J13" s="4">
        <f t="shared" si="0"/>
        <v>157.92959999999999</v>
      </c>
      <c r="K13" s="1"/>
      <c r="L13" s="1"/>
      <c r="M13" s="1"/>
    </row>
    <row r="14" spans="1:15" x14ac:dyDescent="0.25">
      <c r="N14" s="1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90" zoomScaleNormal="90" workbookViewId="0">
      <selection activeCell="E4" sqref="E4"/>
    </sheetView>
  </sheetViews>
  <sheetFormatPr defaultRowHeight="15" x14ac:dyDescent="0.25"/>
  <cols>
    <col min="1" max="1" width="30.5703125" customWidth="1"/>
    <col min="2" max="2" width="19.28515625" customWidth="1"/>
    <col min="3" max="3" width="23.28515625" customWidth="1"/>
    <col min="6" max="6" width="10" customWidth="1"/>
  </cols>
  <sheetData>
    <row r="1" spans="1:4" s="96" customFormat="1" x14ac:dyDescent="0.25">
      <c r="A1" s="8" t="s">
        <v>549</v>
      </c>
    </row>
    <row r="2" spans="1:4" s="96" customFormat="1" x14ac:dyDescent="0.25">
      <c r="A2" s="8" t="s">
        <v>497</v>
      </c>
    </row>
    <row r="3" spans="1:4" s="96" customFormat="1" x14ac:dyDescent="0.25"/>
    <row r="4" spans="1:4" ht="117.75" customHeight="1" x14ac:dyDescent="0.25">
      <c r="A4" s="106"/>
      <c r="B4" s="100" t="s">
        <v>469</v>
      </c>
      <c r="C4" s="100" t="s">
        <v>470</v>
      </c>
    </row>
    <row r="5" spans="1:4" x14ac:dyDescent="0.25">
      <c r="A5" s="106" t="s">
        <v>545</v>
      </c>
      <c r="B5" s="106">
        <v>17.38</v>
      </c>
      <c r="C5" s="106">
        <v>21.5</v>
      </c>
    </row>
    <row r="6" spans="1:4" x14ac:dyDescent="0.25">
      <c r="A6" s="106" t="s">
        <v>82</v>
      </c>
      <c r="B6" s="106">
        <v>15.32</v>
      </c>
      <c r="C6" s="106">
        <v>12.22</v>
      </c>
      <c r="D6" s="96"/>
    </row>
    <row r="7" spans="1:4" x14ac:dyDescent="0.25">
      <c r="A7" s="106" t="s">
        <v>80</v>
      </c>
      <c r="B7" s="106">
        <v>14.7</v>
      </c>
      <c r="C7" s="106">
        <v>13.15</v>
      </c>
      <c r="D7" s="96"/>
    </row>
    <row r="8" spans="1:4" x14ac:dyDescent="0.25">
      <c r="A8" s="106" t="s">
        <v>101</v>
      </c>
      <c r="B8" s="106">
        <v>14.07</v>
      </c>
      <c r="C8" s="106">
        <v>14.13</v>
      </c>
      <c r="D8" s="96"/>
    </row>
    <row r="9" spans="1:4" x14ac:dyDescent="0.25">
      <c r="A9" s="106" t="s">
        <v>6</v>
      </c>
      <c r="B9" s="106">
        <v>13.49</v>
      </c>
      <c r="C9" s="106">
        <v>13.39</v>
      </c>
      <c r="D9" s="96"/>
    </row>
    <row r="10" spans="1:4" x14ac:dyDescent="0.25">
      <c r="A10" s="106" t="s">
        <v>139</v>
      </c>
      <c r="B10" s="106">
        <v>12.91</v>
      </c>
      <c r="C10" s="106">
        <v>10.08</v>
      </c>
      <c r="D10" s="96"/>
    </row>
    <row r="11" spans="1:4" x14ac:dyDescent="0.25">
      <c r="A11" s="106" t="s">
        <v>544</v>
      </c>
      <c r="B11" s="106">
        <v>11.15</v>
      </c>
      <c r="C11" s="106">
        <v>5.9</v>
      </c>
      <c r="D11" s="96"/>
    </row>
    <row r="12" spans="1:4" x14ac:dyDescent="0.25">
      <c r="A12" s="106" t="s">
        <v>94</v>
      </c>
      <c r="B12" s="106">
        <v>10.69</v>
      </c>
      <c r="C12" s="106">
        <v>8.2200000000000006</v>
      </c>
      <c r="D12" s="96"/>
    </row>
    <row r="13" spans="1:4" x14ac:dyDescent="0.25">
      <c r="A13" s="106" t="s">
        <v>91</v>
      </c>
      <c r="B13" s="106">
        <v>10.47</v>
      </c>
      <c r="C13" s="106">
        <v>9.59</v>
      </c>
      <c r="D13" s="96"/>
    </row>
    <row r="14" spans="1:4" x14ac:dyDescent="0.25">
      <c r="A14" s="106" t="s">
        <v>76</v>
      </c>
      <c r="B14" s="106">
        <v>10.3</v>
      </c>
      <c r="C14" s="106">
        <v>7.68</v>
      </c>
      <c r="D14" s="96"/>
    </row>
    <row r="15" spans="1:4" x14ac:dyDescent="0.25">
      <c r="A15" s="106" t="s">
        <v>83</v>
      </c>
      <c r="B15" s="106">
        <v>9.8800000000000008</v>
      </c>
      <c r="C15" s="106">
        <v>8.68</v>
      </c>
      <c r="D15" s="96"/>
    </row>
    <row r="16" spans="1:4" x14ac:dyDescent="0.25">
      <c r="A16" s="106" t="s">
        <v>12</v>
      </c>
      <c r="B16" s="106">
        <v>9.61</v>
      </c>
      <c r="C16" s="106">
        <v>8.02</v>
      </c>
      <c r="D16" s="96"/>
    </row>
    <row r="17" spans="1:4" x14ac:dyDescent="0.25">
      <c r="A17" s="106" t="s">
        <v>99</v>
      </c>
      <c r="B17" s="106">
        <v>9.2200000000000006</v>
      </c>
      <c r="C17" s="106">
        <v>6.22</v>
      </c>
      <c r="D17" s="96"/>
    </row>
    <row r="18" spans="1:4" x14ac:dyDescent="0.25">
      <c r="A18" s="106" t="s">
        <v>88</v>
      </c>
      <c r="B18" s="106">
        <v>9.11</v>
      </c>
      <c r="C18" s="106">
        <v>8.01</v>
      </c>
      <c r="D18" s="96"/>
    </row>
    <row r="19" spans="1:4" x14ac:dyDescent="0.25">
      <c r="A19" s="106" t="s">
        <v>104</v>
      </c>
      <c r="B19" s="106">
        <v>8.9</v>
      </c>
      <c r="C19" s="106">
        <v>4.78</v>
      </c>
      <c r="D19" s="96"/>
    </row>
    <row r="20" spans="1:4" x14ac:dyDescent="0.25">
      <c r="A20" s="106" t="s">
        <v>543</v>
      </c>
      <c r="B20" s="106">
        <v>8.82</v>
      </c>
      <c r="C20" s="106">
        <v>6.66</v>
      </c>
      <c r="D20" s="96"/>
    </row>
    <row r="21" spans="1:4" x14ac:dyDescent="0.25">
      <c r="A21" s="106" t="s">
        <v>547</v>
      </c>
      <c r="B21" s="106">
        <v>8.74</v>
      </c>
      <c r="C21" s="106">
        <v>8.67</v>
      </c>
      <c r="D21" s="96"/>
    </row>
    <row r="22" spans="1:4" x14ac:dyDescent="0.25">
      <c r="A22" s="106" t="s">
        <v>93</v>
      </c>
      <c r="B22" s="106">
        <v>8.64</v>
      </c>
      <c r="C22" s="106">
        <v>7.38</v>
      </c>
      <c r="D22" s="96"/>
    </row>
    <row r="23" spans="1:4" x14ac:dyDescent="0.25">
      <c r="A23" s="106" t="s">
        <v>28</v>
      </c>
      <c r="B23" s="106">
        <v>8.51</v>
      </c>
      <c r="C23" s="106">
        <v>3.1</v>
      </c>
      <c r="D23" s="96"/>
    </row>
    <row r="24" spans="1:4" x14ac:dyDescent="0.25">
      <c r="A24" s="106" t="s">
        <v>238</v>
      </c>
      <c r="B24" s="106">
        <v>8.5</v>
      </c>
      <c r="C24" s="106">
        <v>5.95</v>
      </c>
      <c r="D24" s="96"/>
    </row>
    <row r="25" spans="1:4" x14ac:dyDescent="0.25">
      <c r="A25" s="106" t="s">
        <v>84</v>
      </c>
      <c r="B25" s="106">
        <v>8.42</v>
      </c>
      <c r="C25" s="106">
        <v>6.55</v>
      </c>
      <c r="D25" s="96"/>
    </row>
    <row r="26" spans="1:4" x14ac:dyDescent="0.25">
      <c r="A26" s="106" t="s">
        <v>48</v>
      </c>
      <c r="B26" s="106">
        <v>7.78</v>
      </c>
      <c r="C26" s="106">
        <v>5.14</v>
      </c>
      <c r="D26" s="96"/>
    </row>
    <row r="27" spans="1:4" x14ac:dyDescent="0.25">
      <c r="A27" s="106" t="s">
        <v>548</v>
      </c>
      <c r="B27" s="106">
        <v>7.78</v>
      </c>
      <c r="C27" s="106">
        <v>6.25</v>
      </c>
      <c r="D27" s="96"/>
    </row>
    <row r="28" spans="1:4" x14ac:dyDescent="0.25">
      <c r="A28" s="106" t="s">
        <v>546</v>
      </c>
      <c r="B28" s="106">
        <v>7.53</v>
      </c>
      <c r="C28" s="106">
        <v>4.68</v>
      </c>
      <c r="D28" s="96"/>
    </row>
    <row r="29" spans="1:4" x14ac:dyDescent="0.25">
      <c r="A29" s="106" t="s">
        <v>85</v>
      </c>
      <c r="B29" s="106">
        <v>7.49</v>
      </c>
      <c r="C29" s="106">
        <v>1.62</v>
      </c>
      <c r="D29" s="96"/>
    </row>
    <row r="30" spans="1:4" x14ac:dyDescent="0.25">
      <c r="A30" s="106" t="s">
        <v>81</v>
      </c>
      <c r="B30" s="106">
        <v>7.11</v>
      </c>
      <c r="C30" s="106">
        <v>2.76</v>
      </c>
      <c r="D30" s="96"/>
    </row>
    <row r="31" spans="1:4" x14ac:dyDescent="0.25">
      <c r="A31" s="106" t="s">
        <v>79</v>
      </c>
      <c r="B31" s="106">
        <v>7.05</v>
      </c>
      <c r="C31" s="106">
        <v>4.45</v>
      </c>
      <c r="D31" s="96"/>
    </row>
    <row r="32" spans="1:4" x14ac:dyDescent="0.25">
      <c r="A32" s="106" t="s">
        <v>100</v>
      </c>
      <c r="B32" s="106">
        <v>6.8</v>
      </c>
      <c r="C32" s="106">
        <v>3.38</v>
      </c>
      <c r="D32" s="96"/>
    </row>
    <row r="33" spans="1:7" x14ac:dyDescent="0.25">
      <c r="A33" s="106" t="s">
        <v>97</v>
      </c>
      <c r="B33" s="106">
        <v>6.63</v>
      </c>
      <c r="C33" s="106">
        <v>1.52</v>
      </c>
      <c r="D33" s="96"/>
    </row>
    <row r="34" spans="1:7" x14ac:dyDescent="0.25">
      <c r="A34" s="106" t="s">
        <v>92</v>
      </c>
      <c r="B34" s="106">
        <v>6.44</v>
      </c>
      <c r="C34" s="106">
        <v>3.37</v>
      </c>
      <c r="D34" s="96"/>
    </row>
    <row r="35" spans="1:7" x14ac:dyDescent="0.25">
      <c r="A35" s="106" t="s">
        <v>136</v>
      </c>
      <c r="B35" s="106">
        <v>6.22</v>
      </c>
      <c r="C35" s="106">
        <v>3.84</v>
      </c>
      <c r="D35" s="96"/>
    </row>
    <row r="36" spans="1:7" x14ac:dyDescent="0.25">
      <c r="A36" s="106" t="s">
        <v>86</v>
      </c>
      <c r="B36" s="106">
        <v>6.19</v>
      </c>
      <c r="C36" s="106">
        <v>4.84</v>
      </c>
      <c r="D36" s="96"/>
    </row>
    <row r="37" spans="1:7" x14ac:dyDescent="0.25">
      <c r="A37" s="106" t="s">
        <v>95</v>
      </c>
      <c r="B37" s="106">
        <v>5</v>
      </c>
      <c r="C37" s="106">
        <v>2.0299999999999998</v>
      </c>
      <c r="D37" s="96"/>
    </row>
    <row r="38" spans="1:7" x14ac:dyDescent="0.25">
      <c r="A38" s="106" t="s">
        <v>90</v>
      </c>
      <c r="B38" s="106">
        <v>4.93</v>
      </c>
      <c r="C38" s="106">
        <v>2.5499999999999998</v>
      </c>
      <c r="D38" s="96"/>
    </row>
    <row r="39" spans="1:7" x14ac:dyDescent="0.25">
      <c r="A39" s="106" t="s">
        <v>103</v>
      </c>
      <c r="B39" s="106">
        <v>3.46</v>
      </c>
      <c r="C39" s="106">
        <v>1.9</v>
      </c>
      <c r="D39" s="96"/>
    </row>
    <row r="40" spans="1:7" x14ac:dyDescent="0.25">
      <c r="A40" s="106" t="s">
        <v>135</v>
      </c>
      <c r="B40" s="106">
        <v>2.1</v>
      </c>
      <c r="C40" s="106">
        <v>0.69</v>
      </c>
      <c r="D40" s="96"/>
    </row>
    <row r="41" spans="1:7" x14ac:dyDescent="0.25">
      <c r="A41" s="106" t="s">
        <v>134</v>
      </c>
      <c r="B41" s="106">
        <v>1.97</v>
      </c>
      <c r="C41" s="106"/>
      <c r="D41" s="96"/>
    </row>
    <row r="44" spans="1:7" x14ac:dyDescent="0.25">
      <c r="A44" s="8" t="s">
        <v>329</v>
      </c>
    </row>
    <row r="45" spans="1:7" ht="90" customHeight="1" x14ac:dyDescent="0.25">
      <c r="A45" s="11" t="s">
        <v>71</v>
      </c>
      <c r="B45" s="269" t="s">
        <v>72</v>
      </c>
      <c r="C45" s="269"/>
      <c r="D45" s="269"/>
      <c r="E45" s="269" t="s">
        <v>73</v>
      </c>
      <c r="F45" s="269"/>
      <c r="G45" s="269"/>
    </row>
    <row r="46" spans="1:7" x14ac:dyDescent="0.25">
      <c r="A46" s="1" t="s">
        <v>74</v>
      </c>
      <c r="B46" s="38" t="s">
        <v>43</v>
      </c>
      <c r="C46" s="38" t="s">
        <v>44</v>
      </c>
      <c r="D46" s="38" t="s">
        <v>45</v>
      </c>
      <c r="E46" s="38" t="s">
        <v>43</v>
      </c>
      <c r="F46" s="38" t="s">
        <v>44</v>
      </c>
      <c r="G46" s="38" t="s">
        <v>45</v>
      </c>
    </row>
    <row r="47" spans="1:7" x14ac:dyDescent="0.25">
      <c r="A47" s="1" t="s">
        <v>12</v>
      </c>
      <c r="B47" s="1">
        <v>9.34</v>
      </c>
      <c r="C47" s="1">
        <v>9.56</v>
      </c>
      <c r="D47" s="1">
        <v>9.61</v>
      </c>
      <c r="E47" s="1">
        <v>7.74</v>
      </c>
      <c r="F47" s="1">
        <v>7.99</v>
      </c>
      <c r="G47" s="1">
        <v>8.02</v>
      </c>
    </row>
    <row r="48" spans="1:7" x14ac:dyDescent="0.25">
      <c r="A48" s="1" t="s">
        <v>76</v>
      </c>
      <c r="B48" s="1">
        <v>10.02</v>
      </c>
      <c r="C48" s="1">
        <v>10.220000000000001</v>
      </c>
      <c r="D48" s="1">
        <v>10.3</v>
      </c>
      <c r="E48" s="1">
        <v>7.52</v>
      </c>
      <c r="F48" s="1">
        <v>7.67</v>
      </c>
      <c r="G48" s="1">
        <v>7.68</v>
      </c>
    </row>
    <row r="49" spans="1:7" x14ac:dyDescent="0.25">
      <c r="A49" s="1" t="s">
        <v>77</v>
      </c>
      <c r="B49" s="1">
        <v>9.06</v>
      </c>
      <c r="C49" s="1">
        <v>8.82</v>
      </c>
      <c r="D49" s="1">
        <v>8.82</v>
      </c>
      <c r="E49" s="1">
        <v>7.1</v>
      </c>
      <c r="F49" s="1">
        <v>6.66</v>
      </c>
      <c r="G49" s="1">
        <v>6.66</v>
      </c>
    </row>
    <row r="50" spans="1:7" x14ac:dyDescent="0.25">
      <c r="A50" s="1" t="s">
        <v>78</v>
      </c>
      <c r="B50" s="1">
        <v>0.89</v>
      </c>
      <c r="C50" s="1">
        <v>0.76</v>
      </c>
      <c r="D50" s="1">
        <v>0.96</v>
      </c>
      <c r="E50" s="1">
        <v>0.38</v>
      </c>
      <c r="F50" s="1">
        <v>0.26</v>
      </c>
      <c r="G50" s="1">
        <v>0.42</v>
      </c>
    </row>
    <row r="51" spans="1:7" x14ac:dyDescent="0.25">
      <c r="A51" s="1" t="s">
        <v>79</v>
      </c>
      <c r="B51" s="1">
        <v>6.56</v>
      </c>
      <c r="C51" s="1">
        <v>6.74</v>
      </c>
      <c r="D51" s="1">
        <v>7.05</v>
      </c>
      <c r="E51" s="1">
        <v>3.78</v>
      </c>
      <c r="F51" s="1">
        <v>4.0999999999999996</v>
      </c>
      <c r="G51" s="1">
        <v>4.45</v>
      </c>
    </row>
    <row r="52" spans="1:7" x14ac:dyDescent="0.25">
      <c r="A52" s="1" t="s">
        <v>80</v>
      </c>
      <c r="B52" s="1">
        <v>14.63</v>
      </c>
      <c r="C52" s="1">
        <v>14.7</v>
      </c>
      <c r="D52" s="1">
        <v>14.7</v>
      </c>
      <c r="E52" s="1">
        <v>13.46</v>
      </c>
      <c r="F52" s="1">
        <v>13.13</v>
      </c>
      <c r="G52" s="1">
        <v>13.15</v>
      </c>
    </row>
    <row r="53" spans="1:7" x14ac:dyDescent="0.25">
      <c r="A53" s="70" t="s">
        <v>81</v>
      </c>
      <c r="B53" s="70">
        <v>7.72</v>
      </c>
      <c r="C53" s="70">
        <v>7.33</v>
      </c>
      <c r="D53" s="70">
        <v>7.11</v>
      </c>
      <c r="E53" s="70">
        <v>3.2</v>
      </c>
      <c r="F53" s="70">
        <v>3.06</v>
      </c>
      <c r="G53" s="70">
        <v>2.76</v>
      </c>
    </row>
    <row r="54" spans="1:7" x14ac:dyDescent="0.25">
      <c r="A54" s="1" t="s">
        <v>82</v>
      </c>
      <c r="B54" s="1">
        <v>15.95</v>
      </c>
      <c r="C54" s="1">
        <v>15.56</v>
      </c>
      <c r="D54" s="1">
        <v>15.32</v>
      </c>
      <c r="E54" s="1">
        <v>13.02</v>
      </c>
      <c r="F54" s="1">
        <v>12.6</v>
      </c>
      <c r="G54" s="1">
        <v>12.22</v>
      </c>
    </row>
    <row r="55" spans="1:7" x14ac:dyDescent="0.25">
      <c r="A55" s="1" t="s">
        <v>83</v>
      </c>
      <c r="B55" s="1">
        <v>9.52</v>
      </c>
      <c r="C55" s="1">
        <v>9.7899999999999991</v>
      </c>
      <c r="D55" s="1">
        <v>9.8800000000000008</v>
      </c>
      <c r="E55" s="1">
        <v>8.34</v>
      </c>
      <c r="F55" s="1">
        <v>8.66</v>
      </c>
      <c r="G55" s="1">
        <v>8.68</v>
      </c>
    </row>
    <row r="56" spans="1:7" x14ac:dyDescent="0.25">
      <c r="A56" s="1" t="s">
        <v>84</v>
      </c>
      <c r="B56" s="1">
        <v>8.3800000000000008</v>
      </c>
      <c r="C56" s="1">
        <v>8.3699999999999992</v>
      </c>
      <c r="D56" s="1">
        <v>8.42</v>
      </c>
      <c r="E56" s="1">
        <v>6.48</v>
      </c>
      <c r="F56" s="1">
        <v>6.42</v>
      </c>
      <c r="G56" s="1">
        <v>6.55</v>
      </c>
    </row>
    <row r="57" spans="1:7" x14ac:dyDescent="0.25">
      <c r="A57" s="1" t="s">
        <v>85</v>
      </c>
      <c r="B57" s="1">
        <v>6.04</v>
      </c>
      <c r="C57" s="1">
        <v>7.39</v>
      </c>
      <c r="D57" s="1">
        <v>7.49</v>
      </c>
      <c r="E57" s="1">
        <v>1.38</v>
      </c>
      <c r="F57" s="1">
        <v>1.39</v>
      </c>
      <c r="G57" s="1">
        <v>1.62</v>
      </c>
    </row>
    <row r="58" spans="1:7" x14ac:dyDescent="0.25">
      <c r="A58" s="1" t="s">
        <v>86</v>
      </c>
      <c r="B58" s="1">
        <v>5.95</v>
      </c>
      <c r="C58" s="1">
        <v>6.19</v>
      </c>
      <c r="D58" s="1">
        <v>6.19</v>
      </c>
      <c r="E58" s="1">
        <v>4.29</v>
      </c>
      <c r="F58" s="1">
        <v>4.6500000000000004</v>
      </c>
      <c r="G58" s="1">
        <v>4.84</v>
      </c>
    </row>
    <row r="59" spans="1:7" x14ac:dyDescent="0.25">
      <c r="A59" s="1" t="s">
        <v>87</v>
      </c>
      <c r="B59" s="1" t="s">
        <v>46</v>
      </c>
      <c r="C59" s="1">
        <v>11.15</v>
      </c>
      <c r="D59" s="1">
        <v>11.15</v>
      </c>
      <c r="E59" s="1" t="s">
        <v>46</v>
      </c>
      <c r="F59" s="1">
        <v>5.9</v>
      </c>
      <c r="G59" s="1">
        <v>5.9</v>
      </c>
    </row>
    <row r="60" spans="1:7" x14ac:dyDescent="0.25">
      <c r="A60" s="1" t="s">
        <v>88</v>
      </c>
      <c r="B60" s="1">
        <v>8.69</v>
      </c>
      <c r="C60" s="1">
        <v>8.9499999999999993</v>
      </c>
      <c r="D60" s="1">
        <v>9.11</v>
      </c>
      <c r="E60" s="1">
        <v>7.32</v>
      </c>
      <c r="F60" s="1">
        <v>7.83</v>
      </c>
      <c r="G60" s="1">
        <v>8.01</v>
      </c>
    </row>
    <row r="61" spans="1:7" x14ac:dyDescent="0.25">
      <c r="A61" s="1" t="s">
        <v>89</v>
      </c>
      <c r="B61" s="1">
        <v>17.38</v>
      </c>
      <c r="C61" s="1" t="s">
        <v>46</v>
      </c>
      <c r="D61" s="1">
        <v>17.38</v>
      </c>
      <c r="E61" s="1">
        <v>22.78</v>
      </c>
      <c r="F61" s="1">
        <v>21.5</v>
      </c>
      <c r="G61" s="1">
        <v>21.5</v>
      </c>
    </row>
    <row r="62" spans="1:7" x14ac:dyDescent="0.25">
      <c r="A62" s="1" t="s">
        <v>90</v>
      </c>
      <c r="B62" s="1">
        <v>4.47</v>
      </c>
      <c r="C62" s="1">
        <v>4.78</v>
      </c>
      <c r="D62" s="1">
        <v>4.93</v>
      </c>
      <c r="E62" s="1">
        <v>2.23</v>
      </c>
      <c r="F62" s="1">
        <v>2.4</v>
      </c>
      <c r="G62" s="1">
        <v>2.5499999999999998</v>
      </c>
    </row>
    <row r="63" spans="1:7" x14ac:dyDescent="0.25">
      <c r="A63" s="1" t="s">
        <v>91</v>
      </c>
      <c r="B63" s="1">
        <v>10.029999999999999</v>
      </c>
      <c r="C63" s="1">
        <v>10.18</v>
      </c>
      <c r="D63" s="1">
        <v>10.47</v>
      </c>
      <c r="E63" s="1">
        <v>9.1999999999999993</v>
      </c>
      <c r="F63" s="1">
        <v>9.25</v>
      </c>
      <c r="G63" s="1">
        <v>9.59</v>
      </c>
    </row>
    <row r="64" spans="1:7" x14ac:dyDescent="0.25">
      <c r="A64" s="1" t="s">
        <v>6</v>
      </c>
      <c r="B64" s="1">
        <v>12.79</v>
      </c>
      <c r="C64" s="1">
        <v>12.84</v>
      </c>
      <c r="D64" s="1">
        <v>13.49</v>
      </c>
      <c r="E64" s="1">
        <v>12.4</v>
      </c>
      <c r="F64" s="1">
        <v>12.59</v>
      </c>
      <c r="G64" s="1">
        <v>13.39</v>
      </c>
    </row>
    <row r="65" spans="1:7" x14ac:dyDescent="0.25">
      <c r="A65" s="1" t="s">
        <v>92</v>
      </c>
      <c r="B65" s="1">
        <v>6.1</v>
      </c>
      <c r="C65" s="1">
        <v>6.49</v>
      </c>
      <c r="D65" s="1">
        <v>6.44</v>
      </c>
      <c r="E65" s="1">
        <v>3.14</v>
      </c>
      <c r="F65" s="1">
        <v>3.34</v>
      </c>
      <c r="G65" s="1">
        <v>3.37</v>
      </c>
    </row>
    <row r="66" spans="1:7" x14ac:dyDescent="0.25">
      <c r="A66" s="1" t="s">
        <v>93</v>
      </c>
      <c r="B66" s="1">
        <v>8.2899999999999991</v>
      </c>
      <c r="C66" s="1">
        <v>8.76</v>
      </c>
      <c r="D66" s="1">
        <v>8.64</v>
      </c>
      <c r="E66" s="1">
        <v>6.96</v>
      </c>
      <c r="F66" s="1">
        <v>7.54</v>
      </c>
      <c r="G66" s="1">
        <v>7.38</v>
      </c>
    </row>
    <row r="67" spans="1:7" x14ac:dyDescent="0.25">
      <c r="A67" s="1" t="s">
        <v>94</v>
      </c>
      <c r="B67" s="1">
        <v>10.37</v>
      </c>
      <c r="C67" s="1">
        <v>10.42</v>
      </c>
      <c r="D67" s="1">
        <v>10.69</v>
      </c>
      <c r="E67" s="1">
        <v>7.75</v>
      </c>
      <c r="F67" s="1">
        <v>7.78</v>
      </c>
      <c r="G67" s="1">
        <v>8.2200000000000006</v>
      </c>
    </row>
    <row r="68" spans="1:7" x14ac:dyDescent="0.25">
      <c r="A68" s="1" t="s">
        <v>95</v>
      </c>
      <c r="B68" s="1">
        <v>4.33</v>
      </c>
      <c r="C68" s="1">
        <v>4.62</v>
      </c>
      <c r="D68" s="1">
        <v>5</v>
      </c>
      <c r="E68" s="1">
        <v>1.24</v>
      </c>
      <c r="F68" s="1">
        <v>1.7</v>
      </c>
      <c r="G68" s="1">
        <v>2.0299999999999998</v>
      </c>
    </row>
    <row r="69" spans="1:7" x14ac:dyDescent="0.25">
      <c r="A69" s="1" t="s">
        <v>28</v>
      </c>
      <c r="B69" s="1">
        <v>9.2799999999999994</v>
      </c>
      <c r="C69" s="1">
        <v>8.5</v>
      </c>
      <c r="D69" s="1">
        <v>8.51</v>
      </c>
      <c r="E69" s="1">
        <v>3.45</v>
      </c>
      <c r="F69" s="1">
        <v>3</v>
      </c>
      <c r="G69" s="1">
        <v>3.1</v>
      </c>
    </row>
    <row r="70" spans="1:7" x14ac:dyDescent="0.25">
      <c r="A70" s="1" t="s">
        <v>97</v>
      </c>
      <c r="B70" s="1">
        <v>6.91</v>
      </c>
      <c r="C70" s="1">
        <v>6.72</v>
      </c>
      <c r="D70" s="1">
        <v>6.63</v>
      </c>
      <c r="E70" s="1">
        <v>1.43</v>
      </c>
      <c r="F70" s="1">
        <v>1.42</v>
      </c>
      <c r="G70" s="1">
        <v>1.52</v>
      </c>
    </row>
    <row r="71" spans="1:7" x14ac:dyDescent="0.25">
      <c r="A71" s="1" t="s">
        <v>99</v>
      </c>
      <c r="B71" s="1">
        <v>9.48</v>
      </c>
      <c r="C71" s="1">
        <v>9.42</v>
      </c>
      <c r="D71" s="1">
        <v>9.2200000000000006</v>
      </c>
      <c r="E71" s="1">
        <v>6.13</v>
      </c>
      <c r="F71" s="1">
        <v>6.29</v>
      </c>
      <c r="G71" s="1">
        <v>6.22</v>
      </c>
    </row>
    <row r="72" spans="1:7" x14ac:dyDescent="0.25">
      <c r="A72" s="1" t="s">
        <v>100</v>
      </c>
      <c r="B72" s="1">
        <v>6.91</v>
      </c>
      <c r="C72" s="1">
        <v>6.92</v>
      </c>
      <c r="D72" s="1">
        <v>6.8</v>
      </c>
      <c r="E72" s="1">
        <v>3.32</v>
      </c>
      <c r="F72" s="1">
        <v>3.42</v>
      </c>
      <c r="G72" s="1">
        <v>3.38</v>
      </c>
    </row>
    <row r="73" spans="1:7" x14ac:dyDescent="0.25">
      <c r="A73" s="1" t="s">
        <v>101</v>
      </c>
      <c r="B73" s="1">
        <v>10.65</v>
      </c>
      <c r="C73" s="1">
        <v>13.74</v>
      </c>
      <c r="D73" s="1">
        <v>14.07</v>
      </c>
      <c r="E73" s="1">
        <v>9.9</v>
      </c>
      <c r="F73" s="1">
        <v>13.88</v>
      </c>
      <c r="G73" s="1">
        <v>14.13</v>
      </c>
    </row>
    <row r="74" spans="1:7" x14ac:dyDescent="0.25">
      <c r="A74" s="1" t="s">
        <v>102</v>
      </c>
      <c r="B74" s="1">
        <v>7.53</v>
      </c>
      <c r="C74" s="1" t="s">
        <v>46</v>
      </c>
      <c r="D74" s="1">
        <v>7.53</v>
      </c>
      <c r="E74" s="1">
        <v>4.68</v>
      </c>
      <c r="F74" s="1" t="s">
        <v>46</v>
      </c>
      <c r="G74" s="1">
        <v>4.68</v>
      </c>
    </row>
    <row r="75" spans="1:7" x14ac:dyDescent="0.25">
      <c r="A75" s="1" t="s">
        <v>103</v>
      </c>
      <c r="B75" s="1">
        <v>3.31</v>
      </c>
      <c r="C75" s="1">
        <v>3.49</v>
      </c>
      <c r="D75" s="1">
        <v>3.46</v>
      </c>
      <c r="E75" s="1">
        <v>1.66</v>
      </c>
      <c r="F75" s="1">
        <v>1.85</v>
      </c>
      <c r="G75" s="1">
        <v>1.9</v>
      </c>
    </row>
    <row r="76" spans="1:7" x14ac:dyDescent="0.25">
      <c r="A76" s="1" t="s">
        <v>104</v>
      </c>
      <c r="B76" s="1">
        <v>8.6300000000000008</v>
      </c>
      <c r="C76" s="1">
        <v>8.91</v>
      </c>
      <c r="D76" s="1">
        <v>8.9</v>
      </c>
      <c r="E76" s="1">
        <v>4.24</v>
      </c>
      <c r="F76" s="1">
        <v>4.57</v>
      </c>
      <c r="G76" s="1">
        <v>4.78</v>
      </c>
    </row>
    <row r="77" spans="1:7" x14ac:dyDescent="0.25">
      <c r="A77" s="1" t="s">
        <v>105</v>
      </c>
      <c r="B77" s="1">
        <v>8.74</v>
      </c>
      <c r="C77" s="1" t="s">
        <v>46</v>
      </c>
      <c r="D77" s="1">
        <v>8.74</v>
      </c>
      <c r="E77" s="1">
        <v>8.67</v>
      </c>
      <c r="F77" s="1" t="s">
        <v>46</v>
      </c>
      <c r="G77" s="1">
        <v>8.67</v>
      </c>
    </row>
    <row r="78" spans="1:7" x14ac:dyDescent="0.25">
      <c r="A78" s="1" t="s">
        <v>106</v>
      </c>
      <c r="B78" s="1">
        <v>7.47</v>
      </c>
      <c r="C78" s="1">
        <v>7.72</v>
      </c>
      <c r="D78" s="1">
        <v>7.78</v>
      </c>
      <c r="E78" s="1">
        <v>4.7699999999999996</v>
      </c>
      <c r="F78" s="1">
        <v>5.03</v>
      </c>
      <c r="G78" s="1">
        <v>5.14</v>
      </c>
    </row>
    <row r="79" spans="1:7" x14ac:dyDescent="0.25">
      <c r="A79" s="1" t="s">
        <v>107</v>
      </c>
      <c r="B79" s="1">
        <v>8.19</v>
      </c>
      <c r="C79" s="1">
        <v>8.4600000000000009</v>
      </c>
      <c r="D79" s="1">
        <v>8.5</v>
      </c>
      <c r="E79" s="1">
        <v>5.6</v>
      </c>
      <c r="F79" s="1">
        <v>5.85</v>
      </c>
      <c r="G79" s="1">
        <v>5.95</v>
      </c>
    </row>
    <row r="80" spans="1:7" x14ac:dyDescent="0.25">
      <c r="A80" s="1" t="s">
        <v>108</v>
      </c>
      <c r="B80" s="1">
        <v>7.78</v>
      </c>
      <c r="C80" s="1" t="s">
        <v>46</v>
      </c>
      <c r="D80" s="1">
        <v>7.78</v>
      </c>
      <c r="E80" s="1">
        <v>6.25</v>
      </c>
      <c r="F80" s="1" t="s">
        <v>46</v>
      </c>
      <c r="G80" s="1">
        <v>6.25</v>
      </c>
    </row>
    <row r="81" spans="1:7" x14ac:dyDescent="0.25">
      <c r="A81" s="1" t="s">
        <v>109</v>
      </c>
      <c r="B81" s="1">
        <v>1.83</v>
      </c>
      <c r="C81" s="1">
        <v>1.93</v>
      </c>
      <c r="D81" s="1">
        <v>1.97</v>
      </c>
      <c r="E81" s="1" t="s">
        <v>46</v>
      </c>
      <c r="F81" s="1" t="s">
        <v>46</v>
      </c>
      <c r="G81" s="1" t="s">
        <v>46</v>
      </c>
    </row>
    <row r="82" spans="1:7" x14ac:dyDescent="0.25">
      <c r="A82" s="1" t="s">
        <v>110</v>
      </c>
      <c r="B82" s="1">
        <v>2.08</v>
      </c>
      <c r="C82" s="1">
        <v>2.17</v>
      </c>
      <c r="D82" s="1">
        <v>2.1</v>
      </c>
      <c r="E82" s="1">
        <v>0.66</v>
      </c>
      <c r="F82" s="1">
        <v>0.71</v>
      </c>
      <c r="G82" s="1">
        <v>0.69</v>
      </c>
    </row>
    <row r="83" spans="1:7" x14ac:dyDescent="0.25">
      <c r="A83" s="1" t="s">
        <v>111</v>
      </c>
      <c r="B83" s="1">
        <v>6.2</v>
      </c>
      <c r="C83" s="1">
        <v>6.17</v>
      </c>
      <c r="D83" s="1">
        <v>6.22</v>
      </c>
      <c r="E83" s="1">
        <v>3.81</v>
      </c>
      <c r="F83" s="1">
        <v>3.81</v>
      </c>
      <c r="G83" s="1">
        <v>3.84</v>
      </c>
    </row>
    <row r="84" spans="1:7" x14ac:dyDescent="0.25">
      <c r="A84" s="1" t="s">
        <v>112</v>
      </c>
      <c r="B84" s="1">
        <v>12.9</v>
      </c>
      <c r="C84" s="1">
        <v>12.87</v>
      </c>
      <c r="D84" s="1">
        <v>12.91</v>
      </c>
      <c r="E84" s="1">
        <v>9.7899999999999991</v>
      </c>
      <c r="F84" s="1">
        <v>9.9</v>
      </c>
      <c r="G84" s="1">
        <v>10.08</v>
      </c>
    </row>
  </sheetData>
  <autoFilter ref="A4:C4"/>
  <mergeCells count="2">
    <mergeCell ref="B45:D45"/>
    <mergeCell ref="E45:G4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workbookViewId="0">
      <selection activeCell="M17" sqref="M17"/>
    </sheetView>
  </sheetViews>
  <sheetFormatPr defaultRowHeight="15" x14ac:dyDescent="0.25"/>
  <cols>
    <col min="1" max="1" width="14.5703125" customWidth="1"/>
    <col min="4" max="4" width="11" customWidth="1"/>
    <col min="5" max="5" width="10.140625" customWidth="1"/>
    <col min="9" max="9" width="8.7109375" customWidth="1"/>
  </cols>
  <sheetData>
    <row r="1" spans="1:16" s="8" customFormat="1" x14ac:dyDescent="0.25">
      <c r="A1" s="8" t="s">
        <v>551</v>
      </c>
    </row>
    <row r="2" spans="1:16" s="8" customFormat="1" x14ac:dyDescent="0.25">
      <c r="A2" s="8" t="s">
        <v>552</v>
      </c>
    </row>
    <row r="3" spans="1:16" s="96" customFormat="1" x14ac:dyDescent="0.25"/>
    <row r="4" spans="1:16" ht="45" x14ac:dyDescent="0.25">
      <c r="A4" s="106"/>
      <c r="B4" s="100" t="s">
        <v>256</v>
      </c>
      <c r="C4" s="100" t="s">
        <v>257</v>
      </c>
      <c r="D4" s="100" t="s">
        <v>331</v>
      </c>
      <c r="E4" s="100" t="s">
        <v>330</v>
      </c>
    </row>
    <row r="5" spans="1:16" x14ac:dyDescent="0.25">
      <c r="A5" s="106">
        <v>1999</v>
      </c>
      <c r="B5" s="203">
        <v>2610.6</v>
      </c>
      <c r="C5" s="203">
        <v>390.9</v>
      </c>
      <c r="D5" s="204">
        <v>0.86976511744127938</v>
      </c>
      <c r="E5" s="204">
        <v>0.13023488255872062</v>
      </c>
    </row>
    <row r="6" spans="1:16" x14ac:dyDescent="0.25">
      <c r="A6" s="106">
        <v>2004</v>
      </c>
      <c r="B6" s="203">
        <v>2647.3999999999996</v>
      </c>
      <c r="C6" s="203">
        <v>720.5</v>
      </c>
      <c r="D6" s="204">
        <v>0.78606846996644786</v>
      </c>
      <c r="E6" s="204">
        <v>0.21393153003355209</v>
      </c>
    </row>
    <row r="7" spans="1:16" x14ac:dyDescent="0.25">
      <c r="A7" s="106">
        <v>2009</v>
      </c>
      <c r="B7" s="203">
        <v>2909.7</v>
      </c>
      <c r="C7" s="203">
        <v>1404.5</v>
      </c>
      <c r="D7" s="204">
        <v>0.67444717444717439</v>
      </c>
      <c r="E7" s="204">
        <v>0.32555282555282555</v>
      </c>
    </row>
    <row r="8" spans="1:16" x14ac:dyDescent="0.25">
      <c r="A8" s="106">
        <v>2014</v>
      </c>
      <c r="B8" s="203">
        <v>2976.4</v>
      </c>
      <c r="C8" s="203">
        <v>1347.6</v>
      </c>
      <c r="D8" s="204">
        <v>0.68834412580943571</v>
      </c>
      <c r="E8" s="204">
        <v>0.31165587419056429</v>
      </c>
    </row>
    <row r="10" spans="1:16" x14ac:dyDescent="0.25">
      <c r="A10" s="8" t="s">
        <v>329</v>
      </c>
    </row>
    <row r="11" spans="1:16" s="96" customFormat="1" x14ac:dyDescent="0.25">
      <c r="A11" s="96" t="s">
        <v>550</v>
      </c>
    </row>
    <row r="12" spans="1:16" ht="60" x14ac:dyDescent="0.25">
      <c r="A12" s="11"/>
      <c r="B12" s="11"/>
      <c r="C12" s="11" t="s">
        <v>211</v>
      </c>
      <c r="D12" s="32" t="s">
        <v>334</v>
      </c>
      <c r="E12" s="32" t="s">
        <v>274</v>
      </c>
      <c r="F12" s="32" t="s">
        <v>275</v>
      </c>
      <c r="G12" s="32" t="s">
        <v>332</v>
      </c>
      <c r="H12" s="32" t="s">
        <v>333</v>
      </c>
      <c r="I12" s="32" t="s">
        <v>256</v>
      </c>
      <c r="J12" s="32" t="s">
        <v>257</v>
      </c>
      <c r="M12" s="6"/>
      <c r="N12" s="6"/>
      <c r="O12" s="6"/>
      <c r="P12" s="6"/>
    </row>
    <row r="13" spans="1:16" ht="19.5" customHeight="1" x14ac:dyDescent="0.25">
      <c r="A13" s="270" t="s">
        <v>335</v>
      </c>
      <c r="B13" s="11">
        <v>1996</v>
      </c>
      <c r="C13" s="37" t="s">
        <v>46</v>
      </c>
      <c r="D13" s="37">
        <v>3032.9</v>
      </c>
      <c r="E13" s="37">
        <v>1677.5</v>
      </c>
      <c r="F13" s="37">
        <v>1339.1</v>
      </c>
      <c r="G13" s="37">
        <v>16.3</v>
      </c>
      <c r="H13" s="37" t="s">
        <v>46</v>
      </c>
      <c r="I13" s="37">
        <v>3016.6</v>
      </c>
      <c r="J13" s="37"/>
    </row>
    <row r="14" spans="1:16" x14ac:dyDescent="0.25">
      <c r="A14" s="271"/>
      <c r="B14" s="11">
        <v>1997</v>
      </c>
      <c r="C14" s="37" t="s">
        <v>46</v>
      </c>
      <c r="D14" s="37">
        <v>2896.4</v>
      </c>
      <c r="E14" s="37">
        <v>2185.4</v>
      </c>
      <c r="F14" s="37">
        <v>698.8</v>
      </c>
      <c r="G14" s="37">
        <v>12.2</v>
      </c>
      <c r="H14" s="37" t="s">
        <v>46</v>
      </c>
      <c r="I14" s="37">
        <v>2884.2</v>
      </c>
      <c r="J14" s="37"/>
    </row>
    <row r="15" spans="1:16" x14ac:dyDescent="0.25">
      <c r="A15" s="271"/>
      <c r="B15" s="11">
        <v>1998</v>
      </c>
      <c r="C15" s="37">
        <v>2977.7</v>
      </c>
      <c r="D15" s="37">
        <v>2686.9</v>
      </c>
      <c r="E15" s="37">
        <v>2044.1</v>
      </c>
      <c r="F15" s="37">
        <v>631.79999999999995</v>
      </c>
      <c r="G15" s="37">
        <v>11</v>
      </c>
      <c r="H15" s="37">
        <v>290.8</v>
      </c>
      <c r="I15" s="37">
        <v>2675.8999999999996</v>
      </c>
      <c r="J15" s="37">
        <v>301.8</v>
      </c>
    </row>
    <row r="16" spans="1:16" x14ac:dyDescent="0.25">
      <c r="A16" s="271"/>
      <c r="B16" s="11">
        <v>1999</v>
      </c>
      <c r="C16" s="37">
        <v>3001.5</v>
      </c>
      <c r="D16" s="37">
        <v>2622.1</v>
      </c>
      <c r="E16" s="37">
        <v>1991.1</v>
      </c>
      <c r="F16" s="37">
        <v>619.5</v>
      </c>
      <c r="G16" s="37">
        <v>11.5</v>
      </c>
      <c r="H16" s="37">
        <v>379.4</v>
      </c>
      <c r="I16" s="37">
        <v>2610.6</v>
      </c>
      <c r="J16" s="37">
        <v>390.9</v>
      </c>
    </row>
    <row r="17" spans="1:10" x14ac:dyDescent="0.25">
      <c r="A17" s="271"/>
      <c r="B17" s="11">
        <v>2000</v>
      </c>
      <c r="C17" s="37">
        <v>2666.1</v>
      </c>
      <c r="D17" s="37">
        <v>2391.6999999999998</v>
      </c>
      <c r="E17" s="37">
        <v>1805.5</v>
      </c>
      <c r="F17" s="37">
        <v>559.20000000000005</v>
      </c>
      <c r="G17" s="37">
        <v>27</v>
      </c>
      <c r="H17" s="37">
        <v>274.39999999999998</v>
      </c>
      <c r="I17" s="37">
        <v>2364.6999999999998</v>
      </c>
      <c r="J17" s="37">
        <v>301.39999999999998</v>
      </c>
    </row>
    <row r="18" spans="1:10" x14ac:dyDescent="0.25">
      <c r="A18" s="271"/>
      <c r="B18" s="11">
        <v>2001</v>
      </c>
      <c r="C18" s="37">
        <v>2681.2</v>
      </c>
      <c r="D18" s="37">
        <v>2270.4</v>
      </c>
      <c r="E18" s="37">
        <v>1764.9</v>
      </c>
      <c r="F18" s="37">
        <v>472.6</v>
      </c>
      <c r="G18" s="37">
        <v>32.9</v>
      </c>
      <c r="H18" s="37">
        <v>410.8</v>
      </c>
      <c r="I18" s="37">
        <v>2237.5</v>
      </c>
      <c r="J18" s="37">
        <v>443.7</v>
      </c>
    </row>
    <row r="19" spans="1:10" x14ac:dyDescent="0.25">
      <c r="A19" s="271"/>
      <c r="B19" s="11">
        <v>2002</v>
      </c>
      <c r="C19" s="37">
        <v>3059.2</v>
      </c>
      <c r="D19" s="37">
        <v>2595</v>
      </c>
      <c r="E19" s="37">
        <v>2090</v>
      </c>
      <c r="F19" s="37">
        <v>463.1</v>
      </c>
      <c r="G19" s="37">
        <v>41.9</v>
      </c>
      <c r="H19" s="37">
        <v>464.2</v>
      </c>
      <c r="I19" s="37">
        <v>2553.1</v>
      </c>
      <c r="J19" s="37">
        <v>506.09999999999997</v>
      </c>
    </row>
    <row r="20" spans="1:10" x14ac:dyDescent="0.25">
      <c r="A20" s="271"/>
      <c r="B20" s="11">
        <v>2003</v>
      </c>
      <c r="C20" s="37">
        <v>3119.9</v>
      </c>
      <c r="D20" s="37">
        <v>2614.5</v>
      </c>
      <c r="E20" s="37">
        <v>2076.6</v>
      </c>
      <c r="F20" s="37">
        <v>478.4</v>
      </c>
      <c r="G20" s="37">
        <v>59.5</v>
      </c>
      <c r="H20" s="37">
        <v>505.4</v>
      </c>
      <c r="I20" s="37">
        <v>2555</v>
      </c>
      <c r="J20" s="37">
        <v>564.9</v>
      </c>
    </row>
    <row r="21" spans="1:10" x14ac:dyDescent="0.25">
      <c r="A21" s="271"/>
      <c r="B21" s="11">
        <v>2004</v>
      </c>
      <c r="C21" s="37">
        <v>3367.9</v>
      </c>
      <c r="D21" s="37">
        <v>2707.3</v>
      </c>
      <c r="E21" s="37">
        <v>2161.6999999999998</v>
      </c>
      <c r="F21" s="37">
        <v>485.7</v>
      </c>
      <c r="G21" s="37">
        <v>59.9</v>
      </c>
      <c r="H21" s="37">
        <v>660.6</v>
      </c>
      <c r="I21" s="37">
        <v>2647.3999999999996</v>
      </c>
      <c r="J21" s="37">
        <v>720.5</v>
      </c>
    </row>
    <row r="22" spans="1:10" x14ac:dyDescent="0.25">
      <c r="A22" s="271"/>
      <c r="B22" s="11">
        <v>2005</v>
      </c>
      <c r="C22" s="37">
        <v>3331</v>
      </c>
      <c r="D22" s="37">
        <v>2448.4</v>
      </c>
      <c r="E22" s="37">
        <v>1905.1</v>
      </c>
      <c r="F22" s="37">
        <v>474.3</v>
      </c>
      <c r="G22" s="37">
        <v>69</v>
      </c>
      <c r="H22" s="37">
        <v>882.6</v>
      </c>
      <c r="I22" s="37">
        <v>2379.4</v>
      </c>
      <c r="J22" s="37">
        <v>951.6</v>
      </c>
    </row>
    <row r="23" spans="1:10" x14ac:dyDescent="0.25">
      <c r="A23" s="271"/>
      <c r="B23" s="11">
        <v>2006</v>
      </c>
      <c r="C23" s="37">
        <v>3513.2</v>
      </c>
      <c r="D23" s="37">
        <v>2637</v>
      </c>
      <c r="E23" s="37">
        <v>2042.5</v>
      </c>
      <c r="F23" s="37">
        <v>512.70000000000005</v>
      </c>
      <c r="G23" s="37">
        <v>81.8</v>
      </c>
      <c r="H23" s="37">
        <v>876.2</v>
      </c>
      <c r="I23" s="37">
        <v>2555.1999999999998</v>
      </c>
      <c r="J23" s="37">
        <v>958</v>
      </c>
    </row>
    <row r="24" spans="1:10" x14ac:dyDescent="0.25">
      <c r="A24" s="271"/>
      <c r="B24" s="11">
        <v>2007</v>
      </c>
      <c r="C24" s="37">
        <v>3689.7</v>
      </c>
      <c r="D24" s="37">
        <v>2728.9</v>
      </c>
      <c r="E24" s="37">
        <v>2083.6999999999998</v>
      </c>
      <c r="F24" s="37">
        <v>545.4</v>
      </c>
      <c r="G24" s="37">
        <v>99.8</v>
      </c>
      <c r="H24" s="37">
        <v>960.8</v>
      </c>
      <c r="I24" s="37">
        <v>2629.1</v>
      </c>
      <c r="J24" s="37">
        <v>1060.5999999999999</v>
      </c>
    </row>
    <row r="25" spans="1:10" x14ac:dyDescent="0.25">
      <c r="A25" s="271"/>
      <c r="B25" s="11">
        <v>2008</v>
      </c>
      <c r="C25" s="37">
        <v>3978.7</v>
      </c>
      <c r="D25" s="37">
        <v>2745.8</v>
      </c>
      <c r="E25" s="37">
        <v>2126.1</v>
      </c>
      <c r="F25" s="37">
        <v>530.70000000000005</v>
      </c>
      <c r="G25" s="37">
        <v>89</v>
      </c>
      <c r="H25" s="37">
        <v>1232.9000000000001</v>
      </c>
      <c r="I25" s="37">
        <v>2656.8</v>
      </c>
      <c r="J25" s="37">
        <v>1321.9</v>
      </c>
    </row>
    <row r="26" spans="1:10" x14ac:dyDescent="0.25">
      <c r="A26" s="271"/>
      <c r="B26" s="11">
        <v>2009</v>
      </c>
      <c r="C26" s="37">
        <v>4314.2</v>
      </c>
      <c r="D26" s="37">
        <v>3001.3</v>
      </c>
      <c r="E26" s="37">
        <v>2396.6</v>
      </c>
      <c r="F26" s="37">
        <v>513.1</v>
      </c>
      <c r="G26" s="37">
        <v>91.6</v>
      </c>
      <c r="H26" s="37">
        <v>1312.9</v>
      </c>
      <c r="I26" s="37">
        <v>2909.7</v>
      </c>
      <c r="J26" s="37">
        <v>1404.5</v>
      </c>
    </row>
    <row r="27" spans="1:10" x14ac:dyDescent="0.25">
      <c r="A27" s="271"/>
      <c r="B27" s="11">
        <v>2010</v>
      </c>
      <c r="C27" s="37">
        <v>4077.5</v>
      </c>
      <c r="D27" s="37">
        <v>2795.5</v>
      </c>
      <c r="E27" s="37">
        <v>2179.6</v>
      </c>
      <c r="F27" s="37">
        <v>547.6</v>
      </c>
      <c r="G27" s="37">
        <v>68.3</v>
      </c>
      <c r="H27" s="37">
        <v>1282</v>
      </c>
      <c r="I27" s="37">
        <v>2727.2</v>
      </c>
      <c r="J27" s="37">
        <v>1350.3</v>
      </c>
    </row>
    <row r="28" spans="1:10" x14ac:dyDescent="0.25">
      <c r="A28" s="271"/>
      <c r="B28" s="11">
        <v>2011</v>
      </c>
      <c r="C28" s="37">
        <v>4511.7</v>
      </c>
      <c r="D28" s="37">
        <v>3007.3</v>
      </c>
      <c r="E28" s="37">
        <v>2398</v>
      </c>
      <c r="F28" s="37">
        <v>535.79999999999995</v>
      </c>
      <c r="G28" s="37">
        <v>73.5</v>
      </c>
      <c r="H28" s="37">
        <v>1504.4</v>
      </c>
      <c r="I28" s="37">
        <v>2933.8</v>
      </c>
      <c r="J28" s="37">
        <v>1577.9</v>
      </c>
    </row>
    <row r="29" spans="1:10" x14ac:dyDescent="0.25">
      <c r="A29" s="271"/>
      <c r="B29" s="11">
        <v>2012</v>
      </c>
      <c r="C29" s="37">
        <v>4581.6000000000004</v>
      </c>
      <c r="D29" s="37">
        <v>3161.1</v>
      </c>
      <c r="E29" s="37">
        <v>2533.9</v>
      </c>
      <c r="F29" s="37">
        <v>546.4</v>
      </c>
      <c r="G29" s="37">
        <v>80.7</v>
      </c>
      <c r="H29" s="37">
        <v>1420.5</v>
      </c>
      <c r="I29" s="37">
        <v>3080.3</v>
      </c>
      <c r="J29" s="37">
        <v>1501.2</v>
      </c>
    </row>
    <row r="30" spans="1:10" x14ac:dyDescent="0.25">
      <c r="A30" s="271"/>
      <c r="B30" s="11">
        <v>2013</v>
      </c>
      <c r="C30" s="37">
        <v>4407.3</v>
      </c>
      <c r="D30" s="37">
        <v>3024.5</v>
      </c>
      <c r="E30" s="37">
        <v>2397.6999999999998</v>
      </c>
      <c r="F30" s="37">
        <v>553.5</v>
      </c>
      <c r="G30" s="37">
        <v>73.2</v>
      </c>
      <c r="H30" s="37">
        <v>1382.8</v>
      </c>
      <c r="I30" s="37">
        <v>2951.2</v>
      </c>
      <c r="J30" s="37">
        <v>1456</v>
      </c>
    </row>
    <row r="31" spans="1:10" x14ac:dyDescent="0.25">
      <c r="A31" s="272"/>
      <c r="B31" s="106">
        <v>2014</v>
      </c>
      <c r="C31" s="165">
        <v>4323.8999999999996</v>
      </c>
      <c r="D31" s="165">
        <v>3055.4</v>
      </c>
      <c r="E31" s="165">
        <v>2443</v>
      </c>
      <c r="F31" s="165">
        <v>533.4</v>
      </c>
      <c r="G31" s="165">
        <v>79</v>
      </c>
      <c r="H31" s="165">
        <v>1268.5999999999999</v>
      </c>
      <c r="I31" s="165">
        <v>2976.4</v>
      </c>
      <c r="J31" s="165">
        <v>1347.6</v>
      </c>
    </row>
  </sheetData>
  <mergeCells count="1">
    <mergeCell ref="A13:A31"/>
  </mergeCell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M13" sqref="M13"/>
    </sheetView>
  </sheetViews>
  <sheetFormatPr defaultRowHeight="15" x14ac:dyDescent="0.25"/>
  <cols>
    <col min="1" max="1" width="16" customWidth="1"/>
    <col min="8" max="8" width="8.42578125" customWidth="1"/>
    <col min="9" max="9" width="13.28515625" customWidth="1"/>
  </cols>
  <sheetData>
    <row r="1" spans="1:8" s="96" customFormat="1" x14ac:dyDescent="0.25">
      <c r="A1" s="8" t="s">
        <v>471</v>
      </c>
    </row>
    <row r="2" spans="1:8" s="96" customFormat="1" x14ac:dyDescent="0.25">
      <c r="A2" s="8" t="s">
        <v>553</v>
      </c>
    </row>
    <row r="3" spans="1:8" x14ac:dyDescent="0.25">
      <c r="B3" s="8"/>
    </row>
    <row r="4" spans="1:8" ht="30" x14ac:dyDescent="0.25">
      <c r="A4" s="106"/>
      <c r="B4" s="106"/>
      <c r="C4" s="106" t="s">
        <v>336</v>
      </c>
      <c r="D4" s="106" t="s">
        <v>67</v>
      </c>
      <c r="E4" s="106" t="s">
        <v>68</v>
      </c>
      <c r="F4" s="106" t="s">
        <v>69</v>
      </c>
      <c r="G4" s="106" t="s">
        <v>70</v>
      </c>
      <c r="H4" s="100" t="s">
        <v>337</v>
      </c>
    </row>
    <row r="5" spans="1:8" x14ac:dyDescent="0.25">
      <c r="A5" s="273" t="s">
        <v>258</v>
      </c>
      <c r="B5" s="106">
        <v>2004</v>
      </c>
      <c r="C5" s="106">
        <v>147</v>
      </c>
      <c r="D5" s="106">
        <v>956</v>
      </c>
      <c r="E5" s="106">
        <v>915</v>
      </c>
      <c r="F5" s="106">
        <v>1048</v>
      </c>
      <c r="G5" s="106">
        <v>1015</v>
      </c>
      <c r="H5" s="106">
        <v>399</v>
      </c>
    </row>
    <row r="6" spans="1:8" x14ac:dyDescent="0.25">
      <c r="A6" s="274"/>
      <c r="B6" s="106">
        <v>2005</v>
      </c>
      <c r="C6" s="106">
        <v>112</v>
      </c>
      <c r="D6" s="106">
        <v>1041</v>
      </c>
      <c r="E6" s="106">
        <v>899</v>
      </c>
      <c r="F6" s="106">
        <v>929</v>
      </c>
      <c r="G6" s="106">
        <v>847</v>
      </c>
      <c r="H6" s="106">
        <v>412</v>
      </c>
    </row>
    <row r="7" spans="1:8" x14ac:dyDescent="0.25">
      <c r="A7" s="274"/>
      <c r="B7" s="106">
        <v>2006</v>
      </c>
      <c r="C7" s="106">
        <v>142</v>
      </c>
      <c r="D7" s="106">
        <v>1138</v>
      </c>
      <c r="E7" s="106">
        <v>983</v>
      </c>
      <c r="F7" s="106">
        <v>1021</v>
      </c>
      <c r="G7" s="106">
        <v>915</v>
      </c>
      <c r="H7" s="106">
        <v>483</v>
      </c>
    </row>
    <row r="8" spans="1:8" x14ac:dyDescent="0.25">
      <c r="A8" s="274"/>
      <c r="B8" s="106">
        <v>2007</v>
      </c>
      <c r="C8" s="106">
        <v>137</v>
      </c>
      <c r="D8" s="106">
        <v>1291</v>
      </c>
      <c r="E8" s="106">
        <v>1103</v>
      </c>
      <c r="F8" s="106">
        <v>1078</v>
      </c>
      <c r="G8" s="106">
        <v>925</v>
      </c>
      <c r="H8" s="106">
        <v>526</v>
      </c>
    </row>
    <row r="9" spans="1:8" x14ac:dyDescent="0.25">
      <c r="A9" s="274"/>
      <c r="B9" s="106">
        <v>2008</v>
      </c>
      <c r="C9" s="106">
        <v>107</v>
      </c>
      <c r="D9" s="106">
        <v>1298</v>
      </c>
      <c r="E9" s="106">
        <v>1185</v>
      </c>
      <c r="F9" s="106">
        <v>1072</v>
      </c>
      <c r="G9" s="106">
        <v>892</v>
      </c>
      <c r="H9" s="106">
        <v>557</v>
      </c>
    </row>
    <row r="10" spans="1:8" x14ac:dyDescent="0.25">
      <c r="A10" s="274"/>
      <c r="B10" s="106">
        <v>2009</v>
      </c>
      <c r="C10" s="106">
        <v>91</v>
      </c>
      <c r="D10" s="106">
        <v>1303</v>
      </c>
      <c r="E10" s="106">
        <v>1224</v>
      </c>
      <c r="F10" s="106">
        <v>1079</v>
      </c>
      <c r="G10" s="106">
        <v>945</v>
      </c>
      <c r="H10" s="106">
        <v>566</v>
      </c>
    </row>
    <row r="11" spans="1:8" x14ac:dyDescent="0.25">
      <c r="A11" s="274"/>
      <c r="B11" s="106">
        <v>2010</v>
      </c>
      <c r="C11" s="106">
        <v>82</v>
      </c>
      <c r="D11" s="106">
        <v>1295</v>
      </c>
      <c r="E11" s="106">
        <v>1283</v>
      </c>
      <c r="F11" s="106">
        <v>1127</v>
      </c>
      <c r="G11" s="106">
        <v>995</v>
      </c>
      <c r="H11" s="106">
        <v>587</v>
      </c>
    </row>
    <row r="12" spans="1:8" x14ac:dyDescent="0.25">
      <c r="A12" s="274"/>
      <c r="B12" s="106">
        <v>2011</v>
      </c>
      <c r="C12" s="106">
        <v>82</v>
      </c>
      <c r="D12" s="106">
        <v>1236</v>
      </c>
      <c r="E12" s="106">
        <v>1363</v>
      </c>
      <c r="F12" s="106">
        <v>1091</v>
      </c>
      <c r="G12" s="106">
        <v>984</v>
      </c>
      <c r="H12" s="106">
        <v>615</v>
      </c>
    </row>
    <row r="13" spans="1:8" x14ac:dyDescent="0.25">
      <c r="A13" s="274"/>
      <c r="B13" s="106">
        <v>2012</v>
      </c>
      <c r="C13" s="106">
        <v>56</v>
      </c>
      <c r="D13" s="106">
        <v>1222</v>
      </c>
      <c r="E13" s="106">
        <v>1487</v>
      </c>
      <c r="F13" s="106">
        <v>1081</v>
      </c>
      <c r="G13" s="106">
        <v>991</v>
      </c>
      <c r="H13" s="106">
        <v>631</v>
      </c>
    </row>
    <row r="14" spans="1:8" x14ac:dyDescent="0.25">
      <c r="A14" s="274"/>
      <c r="B14" s="106">
        <v>2013</v>
      </c>
      <c r="C14" s="106">
        <v>63</v>
      </c>
      <c r="D14" s="106">
        <v>1214</v>
      </c>
      <c r="E14" s="106">
        <v>1570</v>
      </c>
      <c r="F14" s="106">
        <v>1108</v>
      </c>
      <c r="G14" s="106">
        <v>982</v>
      </c>
      <c r="H14" s="106">
        <v>604</v>
      </c>
    </row>
    <row r="15" spans="1:8" x14ac:dyDescent="0.25">
      <c r="A15" s="274"/>
      <c r="B15" s="106">
        <v>2014</v>
      </c>
      <c r="C15" s="106">
        <v>62</v>
      </c>
      <c r="D15" s="106">
        <v>1212</v>
      </c>
      <c r="E15" s="106">
        <v>1593</v>
      </c>
      <c r="F15" s="106">
        <v>1110</v>
      </c>
      <c r="G15" s="106">
        <v>952</v>
      </c>
      <c r="H15" s="106">
        <v>620</v>
      </c>
    </row>
    <row r="16" spans="1:8" x14ac:dyDescent="0.25">
      <c r="A16" s="275"/>
      <c r="B16" s="106">
        <v>2015</v>
      </c>
      <c r="C16" s="106">
        <v>78</v>
      </c>
      <c r="D16" s="106">
        <v>1234</v>
      </c>
      <c r="E16" s="106">
        <v>1451</v>
      </c>
      <c r="F16" s="106">
        <v>1034</v>
      </c>
      <c r="G16" s="106">
        <v>879</v>
      </c>
      <c r="H16" s="106">
        <v>602</v>
      </c>
    </row>
    <row r="17" spans="1:8" x14ac:dyDescent="0.25">
      <c r="A17" s="273" t="s">
        <v>259</v>
      </c>
      <c r="B17" s="106">
        <v>2008</v>
      </c>
      <c r="C17" s="106">
        <v>198</v>
      </c>
      <c r="D17" s="106">
        <v>794</v>
      </c>
      <c r="E17" s="106">
        <v>476</v>
      </c>
      <c r="F17" s="106">
        <v>354</v>
      </c>
      <c r="G17" s="106">
        <v>213</v>
      </c>
      <c r="H17" s="106">
        <v>80</v>
      </c>
    </row>
    <row r="18" spans="1:8" x14ac:dyDescent="0.25">
      <c r="A18" s="274"/>
      <c r="B18" s="106">
        <v>2009</v>
      </c>
      <c r="C18" s="106">
        <v>131</v>
      </c>
      <c r="D18" s="106">
        <v>857</v>
      </c>
      <c r="E18" s="106">
        <v>559</v>
      </c>
      <c r="F18" s="106">
        <v>342</v>
      </c>
      <c r="G18" s="106">
        <v>281</v>
      </c>
      <c r="H18" s="106">
        <v>75</v>
      </c>
    </row>
    <row r="19" spans="1:8" x14ac:dyDescent="0.25">
      <c r="A19" s="274"/>
      <c r="B19" s="106">
        <v>2010</v>
      </c>
      <c r="C19" s="106">
        <v>95</v>
      </c>
      <c r="D19" s="106">
        <v>849</v>
      </c>
      <c r="E19" s="106">
        <v>545</v>
      </c>
      <c r="F19" s="106">
        <v>343</v>
      </c>
      <c r="G19" s="106">
        <v>221</v>
      </c>
      <c r="H19" s="106">
        <v>69</v>
      </c>
    </row>
    <row r="20" spans="1:8" x14ac:dyDescent="0.25">
      <c r="A20" s="274"/>
      <c r="B20" s="106">
        <v>2011</v>
      </c>
      <c r="C20" s="106">
        <v>118</v>
      </c>
      <c r="D20" s="106">
        <v>914</v>
      </c>
      <c r="E20" s="106">
        <v>577</v>
      </c>
      <c r="F20" s="106">
        <v>371</v>
      </c>
      <c r="G20" s="106">
        <v>220</v>
      </c>
      <c r="H20" s="106">
        <v>75</v>
      </c>
    </row>
    <row r="21" spans="1:8" x14ac:dyDescent="0.25">
      <c r="A21" s="274"/>
      <c r="B21" s="106">
        <v>2012</v>
      </c>
      <c r="C21" s="106">
        <v>132</v>
      </c>
      <c r="D21" s="106">
        <v>868</v>
      </c>
      <c r="E21" s="106">
        <v>569</v>
      </c>
      <c r="F21" s="106">
        <v>330</v>
      </c>
      <c r="G21" s="106">
        <v>205</v>
      </c>
      <c r="H21" s="106">
        <v>62</v>
      </c>
    </row>
    <row r="22" spans="1:8" x14ac:dyDescent="0.25">
      <c r="A22" s="274"/>
      <c r="B22" s="106">
        <v>2013</v>
      </c>
      <c r="C22" s="106">
        <v>91</v>
      </c>
      <c r="D22" s="106">
        <v>786</v>
      </c>
      <c r="E22" s="106">
        <v>535</v>
      </c>
      <c r="F22" s="106">
        <v>318</v>
      </c>
      <c r="G22" s="106">
        <v>177</v>
      </c>
      <c r="H22" s="106">
        <v>67</v>
      </c>
    </row>
    <row r="23" spans="1:8" x14ac:dyDescent="0.25">
      <c r="A23" s="275"/>
      <c r="B23" s="106">
        <v>2014</v>
      </c>
      <c r="C23" s="106">
        <v>106</v>
      </c>
      <c r="D23" s="106">
        <v>833</v>
      </c>
      <c r="E23" s="106">
        <v>624</v>
      </c>
      <c r="F23" s="106">
        <v>337</v>
      </c>
      <c r="G23" s="106">
        <v>205</v>
      </c>
      <c r="H23" s="106">
        <v>67</v>
      </c>
    </row>
    <row r="26" spans="1:8" x14ac:dyDescent="0.25">
      <c r="B26" s="8"/>
    </row>
  </sheetData>
  <mergeCells count="2">
    <mergeCell ref="A5:A16"/>
    <mergeCell ref="A17:A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zoomScaleNormal="100" workbookViewId="0">
      <selection activeCell="I13" sqref="I13"/>
    </sheetView>
  </sheetViews>
  <sheetFormatPr defaultRowHeight="15" x14ac:dyDescent="0.25"/>
  <cols>
    <col min="1" max="1" width="20.5703125" customWidth="1"/>
    <col min="2" max="2" width="11.7109375" customWidth="1"/>
    <col min="3" max="3" width="12.42578125" customWidth="1"/>
    <col min="4" max="4" width="10.42578125" customWidth="1"/>
  </cols>
  <sheetData>
    <row r="1" spans="1:3" s="96" customFormat="1" x14ac:dyDescent="0.25">
      <c r="A1" s="8" t="s">
        <v>473</v>
      </c>
    </row>
    <row r="2" spans="1:3" s="96" customFormat="1" x14ac:dyDescent="0.25">
      <c r="A2" s="8" t="s">
        <v>338</v>
      </c>
    </row>
    <row r="3" spans="1:3" s="96" customFormat="1" x14ac:dyDescent="0.25"/>
    <row r="4" spans="1:3" ht="45" x14ac:dyDescent="0.25">
      <c r="A4" s="106"/>
      <c r="B4" s="100" t="s">
        <v>349</v>
      </c>
      <c r="C4" s="100" t="s">
        <v>348</v>
      </c>
    </row>
    <row r="5" spans="1:3" x14ac:dyDescent="0.25">
      <c r="A5" s="178" t="s">
        <v>141</v>
      </c>
      <c r="B5" s="101">
        <v>426.83999999999992</v>
      </c>
      <c r="C5" s="206">
        <v>2406.1307364620443</v>
      </c>
    </row>
    <row r="6" spans="1:3" x14ac:dyDescent="0.25">
      <c r="A6" s="178" t="s">
        <v>339</v>
      </c>
      <c r="B6" s="101">
        <v>486.30000000000007</v>
      </c>
      <c r="C6" s="206">
        <v>1571.5617937926199</v>
      </c>
    </row>
    <row r="7" spans="1:3" x14ac:dyDescent="0.25">
      <c r="A7" s="178" t="s">
        <v>340</v>
      </c>
      <c r="B7" s="101">
        <v>841.04500000000007</v>
      </c>
      <c r="C7" s="206">
        <v>1181.166071812564</v>
      </c>
    </row>
    <row r="8" spans="1:3" x14ac:dyDescent="0.25">
      <c r="A8" s="178" t="s">
        <v>341</v>
      </c>
      <c r="B8" s="101">
        <v>182.90000000000003</v>
      </c>
      <c r="C8" s="206">
        <v>1150.6925666549544</v>
      </c>
    </row>
    <row r="9" spans="1:3" x14ac:dyDescent="0.25">
      <c r="A9" s="178" t="s">
        <v>342</v>
      </c>
      <c r="B9" s="101">
        <v>62.18</v>
      </c>
      <c r="C9" s="206">
        <v>976.77530738570908</v>
      </c>
    </row>
    <row r="10" spans="1:3" x14ac:dyDescent="0.25">
      <c r="A10" s="178" t="s">
        <v>343</v>
      </c>
      <c r="B10" s="101">
        <v>34.71</v>
      </c>
      <c r="C10" s="206">
        <v>2693.5514615586922</v>
      </c>
    </row>
    <row r="11" spans="1:3" x14ac:dyDescent="0.25">
      <c r="A11" s="178" t="s">
        <v>344</v>
      </c>
      <c r="B11" s="101">
        <v>506.25</v>
      </c>
      <c r="C11" s="206">
        <v>1810.6709866675769</v>
      </c>
    </row>
    <row r="12" spans="1:3" x14ac:dyDescent="0.25">
      <c r="A12" s="178" t="s">
        <v>345</v>
      </c>
      <c r="B12" s="101">
        <v>545.04</v>
      </c>
      <c r="C12" s="206">
        <v>1433.0689027625831</v>
      </c>
    </row>
    <row r="13" spans="1:3" x14ac:dyDescent="0.25">
      <c r="A13" s="178" t="s">
        <v>346</v>
      </c>
      <c r="B13" s="101">
        <v>166.77</v>
      </c>
      <c r="C13" s="206">
        <v>1156.6152383391225</v>
      </c>
    </row>
    <row r="14" spans="1:3" x14ac:dyDescent="0.25">
      <c r="A14" s="178" t="s">
        <v>347</v>
      </c>
      <c r="B14" s="101">
        <v>3252.0350000000003</v>
      </c>
      <c r="C14" s="206">
        <v>1550.8701903771707</v>
      </c>
    </row>
    <row r="16" spans="1:3" x14ac:dyDescent="0.25">
      <c r="A16" s="8" t="s">
        <v>329</v>
      </c>
    </row>
    <row r="17" spans="1:7" x14ac:dyDescent="0.25">
      <c r="A17" t="s">
        <v>350</v>
      </c>
    </row>
    <row r="18" spans="1:7" x14ac:dyDescent="0.25">
      <c r="A18" s="1"/>
      <c r="B18" s="11">
        <v>2014</v>
      </c>
      <c r="C18" s="11">
        <v>2015</v>
      </c>
      <c r="D18" s="11" t="s">
        <v>351</v>
      </c>
    </row>
    <row r="19" spans="1:7" x14ac:dyDescent="0.25">
      <c r="A19" s="1" t="s">
        <v>141</v>
      </c>
      <c r="B19" s="35">
        <v>441.13999999999993</v>
      </c>
      <c r="C19" s="35">
        <v>426.83999999999992</v>
      </c>
      <c r="D19" s="18">
        <f>(C19-B19)/B19</f>
        <v>-3.2416013057079418E-2</v>
      </c>
    </row>
    <row r="20" spans="1:7" x14ac:dyDescent="0.25">
      <c r="A20" s="1" t="s">
        <v>339</v>
      </c>
      <c r="B20" s="35">
        <v>481</v>
      </c>
      <c r="C20" s="35">
        <v>486.30000000000007</v>
      </c>
      <c r="D20" s="18">
        <f t="shared" ref="D20:D28" si="0">(C20-B20)/B20</f>
        <v>1.101871101871116E-2</v>
      </c>
    </row>
    <row r="21" spans="1:7" x14ac:dyDescent="0.25">
      <c r="A21" s="1" t="s">
        <v>340</v>
      </c>
      <c r="B21" s="35">
        <v>858.85</v>
      </c>
      <c r="C21" s="35">
        <v>841.04500000000007</v>
      </c>
      <c r="D21" s="18">
        <f t="shared" si="0"/>
        <v>-2.0731210339407287E-2</v>
      </c>
    </row>
    <row r="22" spans="1:7" x14ac:dyDescent="0.25">
      <c r="A22" s="1" t="s">
        <v>341</v>
      </c>
      <c r="B22" s="35">
        <v>214.81000000000003</v>
      </c>
      <c r="C22" s="35">
        <v>182.90000000000003</v>
      </c>
      <c r="D22" s="18">
        <f t="shared" si="0"/>
        <v>-0.14854988129044269</v>
      </c>
    </row>
    <row r="23" spans="1:7" x14ac:dyDescent="0.25">
      <c r="A23" s="1" t="s">
        <v>342</v>
      </c>
      <c r="B23" s="35">
        <v>63.9</v>
      </c>
      <c r="C23" s="35">
        <v>62.18</v>
      </c>
      <c r="D23" s="18">
        <f t="shared" si="0"/>
        <v>-2.6917057902973378E-2</v>
      </c>
    </row>
    <row r="24" spans="1:7" x14ac:dyDescent="0.25">
      <c r="A24" s="1" t="s">
        <v>343</v>
      </c>
      <c r="B24" s="35">
        <v>40.81</v>
      </c>
      <c r="C24" s="35">
        <v>34.71</v>
      </c>
      <c r="D24" s="18">
        <f t="shared" si="0"/>
        <v>-0.14947316834109289</v>
      </c>
    </row>
    <row r="25" spans="1:7" x14ac:dyDescent="0.25">
      <c r="A25" s="1" t="s">
        <v>344</v>
      </c>
      <c r="B25" s="35">
        <v>539.47499999999991</v>
      </c>
      <c r="C25" s="35">
        <v>506.25</v>
      </c>
      <c r="D25" s="18">
        <f t="shared" si="0"/>
        <v>-6.1587654664256759E-2</v>
      </c>
    </row>
    <row r="26" spans="1:7" x14ac:dyDescent="0.25">
      <c r="A26" s="1" t="s">
        <v>345</v>
      </c>
      <c r="B26" s="35">
        <v>650.99500000000012</v>
      </c>
      <c r="C26" s="35">
        <v>545.04</v>
      </c>
      <c r="D26" s="18">
        <f t="shared" si="0"/>
        <v>-0.16275854653261568</v>
      </c>
    </row>
    <row r="27" spans="1:7" x14ac:dyDescent="0.25">
      <c r="A27" s="1" t="s">
        <v>346</v>
      </c>
      <c r="B27" s="35">
        <v>187.63000000000002</v>
      </c>
      <c r="C27" s="35">
        <v>166.77</v>
      </c>
      <c r="D27" s="18">
        <f t="shared" si="0"/>
        <v>-0.11117625113254816</v>
      </c>
    </row>
    <row r="28" spans="1:7" x14ac:dyDescent="0.25">
      <c r="A28" s="1" t="s">
        <v>347</v>
      </c>
      <c r="B28" s="4">
        <v>3478.6099999999997</v>
      </c>
      <c r="C28" s="4">
        <v>3252.0350000000003</v>
      </c>
      <c r="D28" s="39">
        <f t="shared" si="0"/>
        <v>-6.5133774697364574E-2</v>
      </c>
      <c r="E28" s="46"/>
      <c r="F28" s="44"/>
    </row>
    <row r="30" spans="1:7" x14ac:dyDescent="0.25">
      <c r="A30" s="8" t="s">
        <v>352</v>
      </c>
    </row>
    <row r="31" spans="1:7" ht="120" x14ac:dyDescent="0.25">
      <c r="A31" s="1"/>
      <c r="B31" s="11">
        <v>2014</v>
      </c>
      <c r="C31" s="11">
        <v>2015</v>
      </c>
      <c r="D31" s="32" t="s">
        <v>351</v>
      </c>
      <c r="E31" s="32" t="s">
        <v>353</v>
      </c>
      <c r="F31" s="2" t="s">
        <v>354</v>
      </c>
      <c r="G31" s="2" t="s">
        <v>355</v>
      </c>
    </row>
    <row r="32" spans="1:7" x14ac:dyDescent="0.25">
      <c r="A32" s="1" t="s">
        <v>141</v>
      </c>
      <c r="B32" s="7">
        <v>2384.6023467651162</v>
      </c>
      <c r="C32" s="7">
        <v>2406.1307364620443</v>
      </c>
      <c r="D32" s="25">
        <f>(C32-B32)/B32</f>
        <v>9.0280837499522367E-3</v>
      </c>
      <c r="E32" s="35">
        <v>2132.8237986144459</v>
      </c>
      <c r="F32" s="7">
        <f>C32-E32</f>
        <v>273.30693784759842</v>
      </c>
      <c r="G32" s="25">
        <f>1-E32/C32</f>
        <v>0.11358773391069632</v>
      </c>
    </row>
    <row r="33" spans="1:7" x14ac:dyDescent="0.25">
      <c r="A33" s="1" t="s">
        <v>339</v>
      </c>
      <c r="B33" s="7">
        <v>1505.7176022008357</v>
      </c>
      <c r="C33" s="7">
        <v>1571.5617937926199</v>
      </c>
      <c r="D33" s="25">
        <f t="shared" ref="D33:D41" si="1">(C33-B33)/B33</f>
        <v>4.3729442689348204E-2</v>
      </c>
      <c r="E33" s="35">
        <v>1476.2518098311075</v>
      </c>
      <c r="F33" s="7">
        <f t="shared" ref="F33:F41" si="2">C33-E33</f>
        <v>95.309983961512444</v>
      </c>
      <c r="G33" s="25">
        <f t="shared" ref="G33:G41" si="3">1-E33/C33</f>
        <v>6.0646666480420497E-2</v>
      </c>
    </row>
    <row r="34" spans="1:7" x14ac:dyDescent="0.25">
      <c r="A34" s="1" t="s">
        <v>340</v>
      </c>
      <c r="B34" s="7">
        <v>1085.619305164862</v>
      </c>
      <c r="C34" s="7">
        <v>1181.166071812564</v>
      </c>
      <c r="D34" s="25">
        <f t="shared" si="1"/>
        <v>8.8011300271776505E-2</v>
      </c>
      <c r="E34" s="35">
        <v>1134.3748416513388</v>
      </c>
      <c r="F34" s="7">
        <f t="shared" si="2"/>
        <v>46.791230161225258</v>
      </c>
      <c r="G34" s="25">
        <f t="shared" si="3"/>
        <v>3.961443803530651E-2</v>
      </c>
    </row>
    <row r="35" spans="1:7" x14ac:dyDescent="0.25">
      <c r="A35" s="1" t="s">
        <v>341</v>
      </c>
      <c r="B35" s="7">
        <v>1032.2264524908612</v>
      </c>
      <c r="C35" s="7">
        <v>1150.6925666549544</v>
      </c>
      <c r="D35" s="25">
        <f t="shared" si="1"/>
        <v>0.11476756275546231</v>
      </c>
      <c r="E35" s="35">
        <v>1143.8823366724168</v>
      </c>
      <c r="F35" s="7">
        <f t="shared" si="2"/>
        <v>6.8102299825375212</v>
      </c>
      <c r="G35" s="25">
        <f t="shared" si="3"/>
        <v>5.9183748812550174E-3</v>
      </c>
    </row>
    <row r="36" spans="1:7" x14ac:dyDescent="0.25">
      <c r="A36" s="1" t="s">
        <v>342</v>
      </c>
      <c r="B36" s="7">
        <v>923.18205883614417</v>
      </c>
      <c r="C36" s="7">
        <v>976.77530738570908</v>
      </c>
      <c r="D36" s="25">
        <f t="shared" si="1"/>
        <v>5.8052740558162425E-2</v>
      </c>
      <c r="E36" s="35">
        <v>976.87405020318261</v>
      </c>
      <c r="F36" s="7">
        <f t="shared" si="2"/>
        <v>-9.8742817473521427E-2</v>
      </c>
      <c r="G36" s="25">
        <f t="shared" si="3"/>
        <v>-1.0109061595531266E-4</v>
      </c>
    </row>
    <row r="37" spans="1:7" x14ac:dyDescent="0.25">
      <c r="A37" s="1" t="s">
        <v>343</v>
      </c>
      <c r="B37" s="7">
        <v>2502.5643844281981</v>
      </c>
      <c r="C37" s="7">
        <v>2693.5514615586922</v>
      </c>
      <c r="D37" s="25">
        <f t="shared" si="1"/>
        <v>7.6316548864388961E-2</v>
      </c>
      <c r="E37" s="35" t="s">
        <v>142</v>
      </c>
      <c r="F37" s="7"/>
      <c r="G37" s="25"/>
    </row>
    <row r="38" spans="1:7" x14ac:dyDescent="0.25">
      <c r="A38" s="1" t="s">
        <v>344</v>
      </c>
      <c r="B38" s="7">
        <v>1713.9859080297035</v>
      </c>
      <c r="C38" s="7">
        <v>1810.6709866675769</v>
      </c>
      <c r="D38" s="25">
        <f t="shared" si="1"/>
        <v>5.6409494491711912E-2</v>
      </c>
      <c r="E38" s="35">
        <v>1739.7799681956033</v>
      </c>
      <c r="F38" s="7">
        <f t="shared" si="2"/>
        <v>70.891018471973666</v>
      </c>
      <c r="G38" s="25">
        <f t="shared" si="3"/>
        <v>3.9151794552385266E-2</v>
      </c>
    </row>
    <row r="39" spans="1:7" x14ac:dyDescent="0.25">
      <c r="A39" s="1" t="s">
        <v>345</v>
      </c>
      <c r="B39" s="7">
        <v>1350.1210668089498</v>
      </c>
      <c r="C39" s="7">
        <v>1433.0689027625831</v>
      </c>
      <c r="D39" s="25">
        <f t="shared" si="1"/>
        <v>6.1437331801423516E-2</v>
      </c>
      <c r="E39" s="35">
        <v>1351.4220178074991</v>
      </c>
      <c r="F39" s="7">
        <f t="shared" si="2"/>
        <v>81.646884955084033</v>
      </c>
      <c r="G39" s="25">
        <f t="shared" si="3"/>
        <v>5.6973453821857478E-2</v>
      </c>
    </row>
    <row r="40" spans="1:7" x14ac:dyDescent="0.25">
      <c r="A40" s="1" t="s">
        <v>346</v>
      </c>
      <c r="B40" s="7">
        <v>1035.1763839039472</v>
      </c>
      <c r="C40" s="7">
        <v>1156.6152383391225</v>
      </c>
      <c r="D40" s="25">
        <f t="shared" si="1"/>
        <v>0.11731223424668411</v>
      </c>
      <c r="E40" s="35">
        <v>1135.1654379949439</v>
      </c>
      <c r="F40" s="7">
        <f t="shared" si="2"/>
        <v>21.449800344178584</v>
      </c>
      <c r="G40" s="25">
        <f t="shared" si="3"/>
        <v>1.854532054668423E-2</v>
      </c>
    </row>
    <row r="41" spans="1:7" x14ac:dyDescent="0.25">
      <c r="A41" s="1" t="s">
        <v>347</v>
      </c>
      <c r="B41" s="7">
        <v>1346.2168066210234</v>
      </c>
      <c r="C41" s="7">
        <v>1550.8701903771707</v>
      </c>
      <c r="D41" s="25">
        <f t="shared" si="1"/>
        <v>0.15202111780926519</v>
      </c>
      <c r="E41" s="35">
        <v>1384.4408743605088</v>
      </c>
      <c r="F41" s="7">
        <f t="shared" si="2"/>
        <v>166.42931601666191</v>
      </c>
      <c r="G41" s="25">
        <f t="shared" si="3"/>
        <v>0.10731350505627191</v>
      </c>
    </row>
  </sheetData>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zoomScale="90" zoomScaleNormal="90" workbookViewId="0">
      <selection activeCell="L25" sqref="L25"/>
    </sheetView>
  </sheetViews>
  <sheetFormatPr defaultColWidth="11.42578125" defaultRowHeight="12" x14ac:dyDescent="0.2"/>
  <cols>
    <col min="1" max="1" width="19.140625" style="48" customWidth="1"/>
    <col min="2" max="2" width="14.85546875" style="48" customWidth="1"/>
    <col min="3" max="3" width="13.42578125" style="47" customWidth="1"/>
    <col min="4" max="4" width="14.28515625" style="47" customWidth="1"/>
    <col min="5" max="5" width="16.7109375" style="47" bestFit="1" customWidth="1"/>
    <col min="6" max="16384" width="11.42578125" style="48"/>
  </cols>
  <sheetData>
    <row r="1" spans="1:11" x14ac:dyDescent="0.2">
      <c r="A1" s="57" t="s">
        <v>439</v>
      </c>
    </row>
    <row r="2" spans="1:11" x14ac:dyDescent="0.2">
      <c r="A2" s="57" t="s">
        <v>554</v>
      </c>
    </row>
    <row r="4" spans="1:11" ht="60" x14ac:dyDescent="0.25">
      <c r="A4" s="100"/>
      <c r="B4" s="100" t="s">
        <v>474</v>
      </c>
      <c r="C4" s="100" t="s">
        <v>143</v>
      </c>
      <c r="D4" s="50"/>
      <c r="E4" s="48"/>
    </row>
    <row r="5" spans="1:11" ht="15" x14ac:dyDescent="0.25">
      <c r="A5" s="106" t="s">
        <v>102</v>
      </c>
      <c r="B5" s="207">
        <v>19.757999999999999</v>
      </c>
      <c r="C5" s="207">
        <v>19.597999999999999</v>
      </c>
      <c r="D5" s="48"/>
      <c r="E5" s="48"/>
    </row>
    <row r="6" spans="1:11" ht="15" x14ac:dyDescent="0.25">
      <c r="A6" s="106" t="s">
        <v>93</v>
      </c>
      <c r="B6" s="207">
        <v>19.723999999999997</v>
      </c>
      <c r="C6" s="207">
        <v>19.130000000000003</v>
      </c>
      <c r="D6" s="48"/>
      <c r="E6" s="48"/>
      <c r="F6" s="52"/>
      <c r="G6" s="52"/>
      <c r="H6" s="52"/>
      <c r="I6" s="52"/>
      <c r="J6" s="52"/>
      <c r="K6" s="52"/>
    </row>
    <row r="7" spans="1:11" ht="15" x14ac:dyDescent="0.25">
      <c r="A7" s="106" t="s">
        <v>80</v>
      </c>
      <c r="B7" s="207">
        <v>19.309999999999999</v>
      </c>
      <c r="C7" s="207">
        <v>18.564</v>
      </c>
      <c r="D7" s="48"/>
      <c r="E7" s="48"/>
      <c r="F7" s="52"/>
      <c r="G7" s="52"/>
      <c r="H7" s="52"/>
      <c r="I7" s="52"/>
      <c r="J7" s="52"/>
      <c r="K7" s="52"/>
    </row>
    <row r="8" spans="1:11" ht="15" x14ac:dyDescent="0.25">
      <c r="A8" s="106" t="s">
        <v>87</v>
      </c>
      <c r="B8" s="207">
        <v>17.962</v>
      </c>
      <c r="C8" s="207">
        <v>18.014000000000003</v>
      </c>
      <c r="D8" s="48"/>
      <c r="E8" s="48"/>
      <c r="F8" s="52"/>
      <c r="G8" s="52"/>
      <c r="H8" s="52"/>
      <c r="I8" s="52"/>
      <c r="J8" s="52"/>
      <c r="K8" s="52"/>
    </row>
    <row r="9" spans="1:11" ht="15" x14ac:dyDescent="0.25">
      <c r="A9" s="106" t="s">
        <v>76</v>
      </c>
      <c r="B9" s="207">
        <v>16.806000000000001</v>
      </c>
      <c r="C9" s="207">
        <v>16.663999999999998</v>
      </c>
      <c r="D9" s="48"/>
      <c r="E9" s="48"/>
      <c r="F9" s="52"/>
      <c r="G9" s="52"/>
      <c r="H9" s="52"/>
      <c r="I9" s="52"/>
      <c r="J9" s="52"/>
      <c r="K9" s="52"/>
    </row>
    <row r="10" spans="1:11" ht="15" x14ac:dyDescent="0.25">
      <c r="A10" s="106" t="s">
        <v>101</v>
      </c>
      <c r="B10" s="207">
        <v>16.994</v>
      </c>
      <c r="C10" s="207">
        <v>16.457999999999998</v>
      </c>
      <c r="D10" s="48"/>
      <c r="E10" s="48"/>
      <c r="F10" s="52"/>
      <c r="G10" s="52"/>
      <c r="H10" s="52"/>
      <c r="I10" s="52"/>
      <c r="J10" s="52"/>
      <c r="K10" s="52"/>
    </row>
    <row r="11" spans="1:11" ht="15" x14ac:dyDescent="0.25">
      <c r="A11" s="106" t="s">
        <v>104</v>
      </c>
      <c r="B11" s="207">
        <v>16.740000000000002</v>
      </c>
      <c r="C11" s="207">
        <v>15.854000000000003</v>
      </c>
      <c r="D11" s="48"/>
      <c r="E11" s="48"/>
      <c r="F11" s="52"/>
      <c r="G11" s="52"/>
      <c r="H11" s="52"/>
      <c r="I11" s="52"/>
      <c r="J11" s="52"/>
      <c r="K11" s="52"/>
    </row>
    <row r="12" spans="1:11" ht="15" x14ac:dyDescent="0.25">
      <c r="A12" s="106" t="s">
        <v>92</v>
      </c>
      <c r="B12" s="207">
        <v>13.752000000000001</v>
      </c>
      <c r="C12" s="207">
        <v>15.651999999999997</v>
      </c>
      <c r="D12" s="48"/>
      <c r="E12" s="48"/>
      <c r="F12" s="52"/>
      <c r="G12" s="52"/>
      <c r="H12" s="52"/>
      <c r="I12" s="52"/>
      <c r="J12" s="52"/>
      <c r="K12" s="52"/>
    </row>
    <row r="13" spans="1:11" ht="15" x14ac:dyDescent="0.25">
      <c r="A13" s="106" t="s">
        <v>105</v>
      </c>
      <c r="B13" s="207">
        <v>17.444000000000003</v>
      </c>
      <c r="C13" s="207">
        <v>15.634</v>
      </c>
      <c r="D13" s="48"/>
      <c r="E13" s="48"/>
      <c r="F13" s="52"/>
      <c r="G13" s="52"/>
      <c r="H13" s="52"/>
      <c r="I13" s="52"/>
      <c r="J13" s="52"/>
      <c r="K13" s="52"/>
    </row>
    <row r="14" spans="1:11" ht="15" x14ac:dyDescent="0.25">
      <c r="A14" s="106" t="s">
        <v>88</v>
      </c>
      <c r="B14" s="207">
        <v>15.106</v>
      </c>
      <c r="C14" s="207">
        <v>15.37</v>
      </c>
      <c r="D14" s="48"/>
      <c r="E14" s="48"/>
      <c r="F14" s="52"/>
      <c r="G14" s="52"/>
      <c r="H14" s="52"/>
      <c r="I14" s="52"/>
      <c r="J14" s="52"/>
      <c r="K14" s="52"/>
    </row>
    <row r="15" spans="1:11" ht="15" x14ac:dyDescent="0.25">
      <c r="A15" s="106" t="s">
        <v>12</v>
      </c>
      <c r="B15" s="207">
        <v>15.288</v>
      </c>
      <c r="C15" s="207">
        <v>15.36</v>
      </c>
      <c r="D15" s="48"/>
      <c r="E15" s="48"/>
      <c r="F15" s="52"/>
      <c r="G15" s="52"/>
      <c r="H15" s="52"/>
      <c r="I15" s="52"/>
      <c r="J15" s="52"/>
      <c r="K15" s="52"/>
    </row>
    <row r="16" spans="1:11" ht="15" x14ac:dyDescent="0.25">
      <c r="A16" s="106" t="s">
        <v>82</v>
      </c>
      <c r="B16" s="207">
        <v>15.902000000000001</v>
      </c>
      <c r="C16" s="207">
        <v>15.310000000000002</v>
      </c>
      <c r="D16" s="48"/>
      <c r="E16" s="48"/>
      <c r="F16" s="52"/>
      <c r="G16" s="52"/>
      <c r="H16" s="52"/>
      <c r="I16" s="52"/>
      <c r="J16" s="52"/>
      <c r="K16" s="52"/>
    </row>
    <row r="17" spans="1:11" ht="15" x14ac:dyDescent="0.25">
      <c r="A17" s="106" t="s">
        <v>129</v>
      </c>
      <c r="B17" s="207">
        <v>16.118000000000002</v>
      </c>
      <c r="C17" s="207">
        <v>15.219999999999999</v>
      </c>
      <c r="D17" s="48"/>
      <c r="E17" s="48"/>
      <c r="F17" s="52"/>
      <c r="G17" s="52"/>
      <c r="H17" s="52"/>
      <c r="I17" s="52"/>
      <c r="J17" s="52"/>
      <c r="K17" s="52"/>
    </row>
    <row r="18" spans="1:11" ht="15" x14ac:dyDescent="0.25">
      <c r="A18" s="106" t="s">
        <v>77</v>
      </c>
      <c r="B18" s="207">
        <v>16.572000000000003</v>
      </c>
      <c r="C18" s="207">
        <v>15.16</v>
      </c>
      <c r="D18" s="48"/>
      <c r="E18" s="48"/>
      <c r="F18" s="52"/>
      <c r="G18" s="52"/>
      <c r="H18" s="52"/>
      <c r="I18" s="52"/>
      <c r="J18" s="52"/>
      <c r="K18" s="52"/>
    </row>
    <row r="19" spans="1:11" ht="15" x14ac:dyDescent="0.25">
      <c r="A19" s="106" t="s">
        <v>94</v>
      </c>
      <c r="B19" s="207">
        <v>16.756</v>
      </c>
      <c r="C19" s="207">
        <v>15.057999999999998</v>
      </c>
      <c r="D19" s="48"/>
      <c r="E19" s="48"/>
      <c r="F19" s="52"/>
      <c r="G19" s="52"/>
      <c r="H19" s="52"/>
      <c r="I19" s="52"/>
      <c r="J19" s="52"/>
      <c r="K19" s="52"/>
    </row>
    <row r="20" spans="1:11" ht="15" x14ac:dyDescent="0.25">
      <c r="A20" s="106" t="s">
        <v>84</v>
      </c>
      <c r="B20" s="207">
        <v>14.102</v>
      </c>
      <c r="C20" s="207">
        <v>14.402000000000001</v>
      </c>
      <c r="D20" s="48"/>
      <c r="E20" s="48"/>
      <c r="F20" s="52"/>
      <c r="G20" s="52"/>
      <c r="H20" s="52"/>
      <c r="I20" s="52"/>
      <c r="J20" s="52"/>
      <c r="K20" s="52"/>
    </row>
    <row r="21" spans="1:11" ht="15" x14ac:dyDescent="0.25">
      <c r="A21" s="106" t="s">
        <v>89</v>
      </c>
      <c r="B21" s="207">
        <v>15.11</v>
      </c>
      <c r="C21" s="207">
        <v>14.166</v>
      </c>
      <c r="D21" s="48"/>
      <c r="E21" s="48"/>
      <c r="F21" s="52"/>
      <c r="G21" s="52"/>
      <c r="H21" s="52"/>
      <c r="I21" s="52"/>
      <c r="J21" s="52"/>
      <c r="K21" s="52"/>
    </row>
    <row r="22" spans="1:11" ht="15" x14ac:dyDescent="0.25">
      <c r="A22" s="106" t="s">
        <v>81</v>
      </c>
      <c r="B22" s="207">
        <v>12.24</v>
      </c>
      <c r="C22" s="207">
        <v>13.513999999999999</v>
      </c>
      <c r="D22" s="48"/>
      <c r="E22" s="48"/>
      <c r="F22" s="52"/>
      <c r="G22" s="52"/>
      <c r="H22" s="52"/>
      <c r="I22" s="52"/>
      <c r="J22" s="52"/>
      <c r="K22" s="52"/>
    </row>
    <row r="23" spans="1:11" ht="15" x14ac:dyDescent="0.25">
      <c r="A23" s="106" t="s">
        <v>90</v>
      </c>
      <c r="B23" s="207">
        <v>13.473999999999998</v>
      </c>
      <c r="C23" s="207">
        <v>13.388</v>
      </c>
      <c r="D23" s="48"/>
      <c r="E23" s="48"/>
      <c r="F23" s="52"/>
      <c r="G23" s="52"/>
      <c r="H23" s="52"/>
      <c r="I23" s="52"/>
      <c r="J23" s="52"/>
      <c r="K23" s="52"/>
    </row>
    <row r="24" spans="1:11" ht="15" x14ac:dyDescent="0.25">
      <c r="A24" s="106" t="s">
        <v>83</v>
      </c>
      <c r="B24" s="207">
        <v>13.430000000000001</v>
      </c>
      <c r="C24" s="207">
        <v>13.136000000000001</v>
      </c>
      <c r="D24" s="48"/>
      <c r="E24" s="48"/>
      <c r="F24" s="52"/>
      <c r="G24" s="52"/>
      <c r="H24" s="52"/>
      <c r="I24" s="52"/>
      <c r="J24" s="52"/>
      <c r="K24" s="52"/>
    </row>
    <row r="25" spans="1:11" ht="15" x14ac:dyDescent="0.25">
      <c r="A25" s="106" t="s">
        <v>28</v>
      </c>
      <c r="B25" s="207">
        <v>13.132</v>
      </c>
      <c r="C25" s="207">
        <v>12.175999999999998</v>
      </c>
      <c r="D25" s="48"/>
      <c r="E25" s="48"/>
      <c r="F25" s="52"/>
      <c r="G25" s="52"/>
      <c r="H25" s="52"/>
      <c r="I25" s="52"/>
      <c r="J25" s="52"/>
      <c r="K25" s="52"/>
    </row>
    <row r="26" spans="1:11" ht="15" x14ac:dyDescent="0.25">
      <c r="A26" s="106" t="s">
        <v>100</v>
      </c>
      <c r="B26" s="207">
        <v>12.181999999999999</v>
      </c>
      <c r="C26" s="207">
        <v>12.107999999999999</v>
      </c>
      <c r="D26" s="48"/>
      <c r="E26" s="48"/>
      <c r="F26" s="52"/>
      <c r="G26" s="52"/>
      <c r="H26" s="52"/>
      <c r="I26" s="52"/>
      <c r="J26" s="52"/>
      <c r="K26" s="52"/>
    </row>
    <row r="27" spans="1:11" ht="15" x14ac:dyDescent="0.25">
      <c r="A27" s="106" t="s">
        <v>85</v>
      </c>
      <c r="B27" s="207">
        <v>12.434000000000001</v>
      </c>
      <c r="C27" s="207">
        <v>12.074</v>
      </c>
      <c r="D27" s="48"/>
      <c r="E27" s="48"/>
      <c r="F27" s="52"/>
      <c r="G27" s="52"/>
      <c r="H27" s="52"/>
      <c r="I27" s="52"/>
      <c r="J27" s="52"/>
      <c r="K27" s="52"/>
    </row>
    <row r="28" spans="1:11" ht="15" x14ac:dyDescent="0.25">
      <c r="A28" s="106" t="s">
        <v>99</v>
      </c>
      <c r="B28" s="207">
        <v>10.197999999999999</v>
      </c>
      <c r="C28" s="207">
        <v>10.146000000000001</v>
      </c>
      <c r="D28" s="48"/>
      <c r="E28" s="48"/>
      <c r="F28" s="52"/>
      <c r="G28" s="52"/>
      <c r="H28" s="52"/>
      <c r="I28" s="52"/>
      <c r="J28" s="52"/>
      <c r="K28" s="52"/>
    </row>
    <row r="29" spans="1:11" ht="15" x14ac:dyDescent="0.25">
      <c r="A29" s="106" t="s">
        <v>86</v>
      </c>
      <c r="B29" s="207">
        <v>9.1320000000000014</v>
      </c>
      <c r="C29" s="207">
        <v>9.7140000000000022</v>
      </c>
      <c r="D29" s="48"/>
      <c r="E29" s="48"/>
      <c r="F29" s="52"/>
      <c r="G29" s="52"/>
      <c r="H29" s="52"/>
      <c r="I29" s="52"/>
      <c r="J29" s="52"/>
      <c r="K29" s="52"/>
    </row>
    <row r="30" spans="1:11" ht="15" x14ac:dyDescent="0.25">
      <c r="A30" s="106" t="s">
        <v>6</v>
      </c>
      <c r="B30" s="207">
        <v>10.672000000000001</v>
      </c>
      <c r="C30" s="207">
        <v>9.6980000000000004</v>
      </c>
      <c r="D30" s="48"/>
      <c r="E30" s="48"/>
      <c r="F30" s="52"/>
      <c r="G30" s="52"/>
      <c r="H30" s="52"/>
      <c r="I30" s="52"/>
      <c r="J30" s="52"/>
      <c r="K30" s="52"/>
    </row>
    <row r="31" spans="1:11" ht="15" x14ac:dyDescent="0.25">
      <c r="A31" s="106" t="s">
        <v>79</v>
      </c>
      <c r="B31" s="207">
        <v>7.903999999999999</v>
      </c>
      <c r="C31" s="207">
        <v>8.8780000000000001</v>
      </c>
      <c r="D31" s="48"/>
      <c r="E31" s="48"/>
      <c r="F31" s="52"/>
      <c r="G31" s="52"/>
      <c r="H31" s="52"/>
      <c r="I31" s="52"/>
      <c r="J31" s="52"/>
      <c r="K31" s="52"/>
    </row>
    <row r="32" spans="1:11" ht="15" x14ac:dyDescent="0.25">
      <c r="A32" s="106" t="s">
        <v>91</v>
      </c>
      <c r="B32" s="207">
        <v>9.1160000000000014</v>
      </c>
      <c r="C32" s="207">
        <v>8.5619999999999994</v>
      </c>
      <c r="D32" s="48"/>
      <c r="E32" s="48"/>
      <c r="F32" s="52"/>
      <c r="G32" s="52"/>
      <c r="H32" s="52"/>
      <c r="I32" s="52"/>
      <c r="J32" s="52"/>
      <c r="K32" s="52"/>
    </row>
    <row r="33" spans="1:12" ht="15" x14ac:dyDescent="0.25">
      <c r="A33" s="106" t="s">
        <v>97</v>
      </c>
      <c r="B33" s="207">
        <v>6.266</v>
      </c>
      <c r="C33" s="207">
        <v>6.9460000000000006</v>
      </c>
      <c r="D33" s="48"/>
      <c r="E33" s="48"/>
    </row>
    <row r="34" spans="1:12" ht="15" x14ac:dyDescent="0.25">
      <c r="A34" s="106" t="s">
        <v>134</v>
      </c>
      <c r="B34" s="207">
        <v>6.75</v>
      </c>
      <c r="C34" s="207">
        <v>6.9159999999999995</v>
      </c>
      <c r="D34" s="48"/>
      <c r="E34" s="48"/>
    </row>
    <row r="35" spans="1:12" ht="15" x14ac:dyDescent="0.25">
      <c r="A35" s="106" t="s">
        <v>103</v>
      </c>
      <c r="B35" s="207">
        <v>7.742</v>
      </c>
      <c r="C35" s="207">
        <v>6.4320000000000004</v>
      </c>
      <c r="D35" s="48"/>
      <c r="E35" s="48"/>
    </row>
    <row r="36" spans="1:12" ht="15" x14ac:dyDescent="0.25">
      <c r="A36" s="106" t="s">
        <v>145</v>
      </c>
      <c r="B36" s="207">
        <v>7.76</v>
      </c>
      <c r="C36" s="207">
        <v>6.4239999999999995</v>
      </c>
      <c r="D36" s="48"/>
      <c r="E36" s="48"/>
    </row>
    <row r="37" spans="1:12" ht="15" x14ac:dyDescent="0.25">
      <c r="A37" s="106" t="s">
        <v>95</v>
      </c>
      <c r="B37" s="207">
        <v>5.6760000000000002</v>
      </c>
      <c r="C37" s="207">
        <v>6.3480000000000008</v>
      </c>
      <c r="D37" s="48"/>
      <c r="E37" s="48"/>
      <c r="K37" s="51"/>
      <c r="L37" s="51"/>
    </row>
    <row r="38" spans="1:12" ht="15" x14ac:dyDescent="0.25">
      <c r="A38" s="106" t="s">
        <v>205</v>
      </c>
      <c r="B38" s="207">
        <v>7.4580000000000002</v>
      </c>
      <c r="C38" s="207">
        <v>6.2880000000000003</v>
      </c>
      <c r="D38" s="48"/>
      <c r="E38" s="48"/>
    </row>
    <row r="39" spans="1:12" ht="15" x14ac:dyDescent="0.25">
      <c r="A39" s="106" t="s">
        <v>136</v>
      </c>
      <c r="B39" s="207">
        <v>4.0860000000000003</v>
      </c>
      <c r="C39" s="207">
        <v>4.1639999999999997</v>
      </c>
      <c r="D39" s="48"/>
      <c r="E39" s="48"/>
    </row>
    <row r="40" spans="1:12" x14ac:dyDescent="0.2">
      <c r="A40" s="49"/>
      <c r="B40" s="51"/>
      <c r="C40" s="51"/>
      <c r="D40" s="51"/>
      <c r="E40" s="51"/>
    </row>
    <row r="41" spans="1:12" ht="12" customHeight="1" x14ac:dyDescent="0.2">
      <c r="A41" s="53"/>
      <c r="B41" s="53"/>
      <c r="C41" s="53"/>
      <c r="D41" s="53"/>
      <c r="E41" s="53"/>
      <c r="F41" s="53"/>
      <c r="G41" s="53"/>
    </row>
    <row r="42" spans="1:12" x14ac:dyDescent="0.2">
      <c r="A42" s="53"/>
      <c r="B42" s="53"/>
      <c r="C42" s="53"/>
      <c r="D42" s="53"/>
      <c r="E42" s="53"/>
      <c r="F42" s="53"/>
      <c r="G42" s="53"/>
    </row>
    <row r="43" spans="1:12" x14ac:dyDescent="0.2">
      <c r="G43" s="53"/>
    </row>
    <row r="44" spans="1:12" x14ac:dyDescent="0.2">
      <c r="A44" s="54"/>
      <c r="B44" s="55"/>
      <c r="C44" s="55"/>
      <c r="D44" s="55"/>
      <c r="E44" s="54"/>
      <c r="F44" s="54"/>
    </row>
    <row r="45" spans="1:12" s="54" customFormat="1" x14ac:dyDescent="0.2">
      <c r="A45" s="56"/>
      <c r="B45" s="56"/>
      <c r="C45" s="56"/>
      <c r="D45" s="56"/>
      <c r="E45" s="56"/>
      <c r="F45" s="56"/>
    </row>
    <row r="46" spans="1:12" s="54" customFormat="1" ht="11.25" customHeight="1" x14ac:dyDescent="0.2">
      <c r="A46" s="56"/>
      <c r="B46" s="56"/>
      <c r="C46" s="56"/>
      <c r="D46" s="56"/>
      <c r="E46" s="56"/>
      <c r="F46" s="56"/>
      <c r="G46" s="56"/>
    </row>
    <row r="47" spans="1:12" s="54" customFormat="1" ht="11.25" customHeight="1" x14ac:dyDescent="0.2">
      <c r="A47" s="56"/>
      <c r="B47" s="56"/>
      <c r="C47" s="56"/>
      <c r="D47" s="56"/>
      <c r="E47" s="56"/>
      <c r="F47" s="56"/>
      <c r="G47" s="56"/>
    </row>
    <row r="48" spans="1:12" s="54" customFormat="1" ht="11.25" customHeight="1" x14ac:dyDescent="0.2">
      <c r="A48" s="56"/>
      <c r="B48" s="56"/>
      <c r="C48" s="56"/>
      <c r="D48" s="56"/>
      <c r="E48" s="56"/>
      <c r="F48" s="56"/>
      <c r="G48" s="56"/>
    </row>
    <row r="49" spans="7:7" x14ac:dyDescent="0.2">
      <c r="G49" s="56"/>
    </row>
  </sheetData>
  <conditionalFormatting sqref="E40">
    <cfRule type="iconSet" priority="5">
      <iconSet iconSet="5Arrows">
        <cfvo type="percent" val="0"/>
        <cfvo type="num" val="-0.5"/>
        <cfvo type="num" val="0"/>
        <cfvo type="num" val="0" gte="0"/>
        <cfvo type="num" val="0.5" gte="0"/>
      </iconSet>
    </cfRule>
  </conditionalFormatting>
  <conditionalFormatting sqref="D40">
    <cfRule type="dataBar" priority="4">
      <dataBar>
        <cfvo type="min"/>
        <cfvo type="max"/>
        <color rgb="FF638EC6"/>
      </dataBar>
    </cfRule>
  </conditionalFormatting>
  <conditionalFormatting sqref="E40">
    <cfRule type="iconSet" priority="3">
      <iconSet iconSet="5Arrows">
        <cfvo type="percent" val="0"/>
        <cfvo type="percentile" val="20"/>
        <cfvo type="percentile" val="40"/>
        <cfvo type="percentile" val="60" gte="0"/>
        <cfvo type="percentile" val="80" gte="0"/>
      </iconSet>
    </cfRule>
  </conditionalFormatting>
  <conditionalFormatting sqref="C40">
    <cfRule type="dataBar" priority="1">
      <dataBar>
        <cfvo type="min"/>
        <cfvo type="max"/>
        <color rgb="FF638EC6"/>
      </dataBar>
    </cfRule>
  </conditionalFormatting>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90" zoomScaleNormal="90" workbookViewId="0">
      <selection activeCell="A2" sqref="A2"/>
    </sheetView>
  </sheetViews>
  <sheetFormatPr defaultRowHeight="15" x14ac:dyDescent="0.25"/>
  <cols>
    <col min="1" max="1" width="5.7109375" customWidth="1"/>
    <col min="2" max="2" width="12.7109375" customWidth="1"/>
    <col min="3" max="3" width="11.85546875" customWidth="1"/>
    <col min="4" max="4" width="11.28515625" customWidth="1"/>
    <col min="5" max="5" width="9.28515625" customWidth="1"/>
    <col min="6" max="6" width="7.7109375" customWidth="1"/>
    <col min="7" max="7" width="7.5703125" customWidth="1"/>
    <col min="9" max="9" width="12.7109375" customWidth="1"/>
    <col min="10" max="10" width="11.7109375" customWidth="1"/>
    <col min="11" max="11" width="12.28515625" customWidth="1"/>
    <col min="12" max="12" width="15.42578125" customWidth="1"/>
  </cols>
  <sheetData>
    <row r="1" spans="1:13" s="96" customFormat="1" x14ac:dyDescent="0.25">
      <c r="A1" s="8" t="s">
        <v>481</v>
      </c>
    </row>
    <row r="2" spans="1:13" s="96" customFormat="1" x14ac:dyDescent="0.25">
      <c r="A2" s="8" t="s">
        <v>440</v>
      </c>
    </row>
    <row r="3" spans="1:13" s="96" customFormat="1" x14ac:dyDescent="0.25"/>
    <row r="4" spans="1:13" ht="128.25" customHeight="1" x14ac:dyDescent="0.25">
      <c r="A4" s="1" t="s">
        <v>149</v>
      </c>
      <c r="B4" s="1" t="s">
        <v>128</v>
      </c>
      <c r="C4" s="2" t="s">
        <v>150</v>
      </c>
      <c r="D4" s="2" t="s">
        <v>147</v>
      </c>
      <c r="E4" s="2" t="s">
        <v>151</v>
      </c>
      <c r="F4" s="2" t="s">
        <v>148</v>
      </c>
      <c r="G4" s="2" t="s">
        <v>152</v>
      </c>
      <c r="H4" s="209" t="s">
        <v>360</v>
      </c>
      <c r="I4" s="2" t="s">
        <v>361</v>
      </c>
      <c r="J4" s="2" t="s">
        <v>364</v>
      </c>
      <c r="K4" s="209" t="s">
        <v>362</v>
      </c>
      <c r="L4" s="209" t="s">
        <v>363</v>
      </c>
    </row>
    <row r="5" spans="1:13" x14ac:dyDescent="0.25">
      <c r="A5" s="1">
        <v>1</v>
      </c>
      <c r="B5" s="1" t="s">
        <v>87</v>
      </c>
      <c r="C5" s="7">
        <v>8270</v>
      </c>
      <c r="D5" s="7">
        <v>169864</v>
      </c>
      <c r="E5" s="1">
        <v>20.54</v>
      </c>
      <c r="F5" s="7">
        <v>262</v>
      </c>
      <c r="G5" s="3">
        <v>3.1680773881499396</v>
      </c>
      <c r="H5" s="10">
        <v>2.4640836497350826</v>
      </c>
      <c r="I5" s="3">
        <v>2.3523747116899072</v>
      </c>
      <c r="J5" s="3">
        <v>2.5757925877802581</v>
      </c>
      <c r="K5" s="10">
        <f>I5/2</f>
        <v>1.1761873558449536</v>
      </c>
      <c r="L5" s="10">
        <f>J5/2</f>
        <v>1.2878962938901291</v>
      </c>
    </row>
    <row r="6" spans="1:13" x14ac:dyDescent="0.25">
      <c r="A6" s="1">
        <v>2</v>
      </c>
      <c r="B6" s="1" t="s">
        <v>102</v>
      </c>
      <c r="C6" s="7">
        <v>250553</v>
      </c>
      <c r="D6" s="7">
        <v>5004142</v>
      </c>
      <c r="E6" s="1">
        <v>19.97</v>
      </c>
      <c r="F6" s="7">
        <v>6467</v>
      </c>
      <c r="G6" s="3">
        <v>2.5810906275318994</v>
      </c>
      <c r="H6" s="10">
        <v>1.9863887864011647</v>
      </c>
      <c r="I6" s="3">
        <v>2.2139564138918657</v>
      </c>
      <c r="J6" s="3">
        <v>1.7588211589104636</v>
      </c>
      <c r="K6" s="10">
        <f t="shared" ref="K6:L43" si="0">I6/2</f>
        <v>1.1069782069459329</v>
      </c>
      <c r="L6" s="10">
        <f t="shared" si="0"/>
        <v>0.87941057945523182</v>
      </c>
      <c r="M6" s="96"/>
    </row>
    <row r="7" spans="1:13" x14ac:dyDescent="0.25">
      <c r="A7" s="1">
        <v>3</v>
      </c>
      <c r="B7" s="1" t="s">
        <v>356</v>
      </c>
      <c r="C7" s="7">
        <v>137408</v>
      </c>
      <c r="D7" s="7">
        <v>2590044</v>
      </c>
      <c r="E7" s="1">
        <v>18.850000000000001</v>
      </c>
      <c r="F7" s="7">
        <v>3254</v>
      </c>
      <c r="G7" s="3">
        <v>2.3681299487657195</v>
      </c>
      <c r="H7" s="10">
        <v>1.702198952896852</v>
      </c>
      <c r="I7" s="3">
        <v>1.9419766006746619</v>
      </c>
      <c r="J7" s="3">
        <v>1.462421305119042</v>
      </c>
      <c r="K7" s="10">
        <f t="shared" si="0"/>
        <v>0.97098830033733097</v>
      </c>
      <c r="L7" s="10">
        <f t="shared" si="0"/>
        <v>0.731210652559521</v>
      </c>
      <c r="M7" s="96"/>
    </row>
    <row r="8" spans="1:13" x14ac:dyDescent="0.25">
      <c r="A8" s="1">
        <v>4</v>
      </c>
      <c r="B8" s="1" t="s">
        <v>93</v>
      </c>
      <c r="C8" s="7">
        <v>346329</v>
      </c>
      <c r="D8" s="7">
        <v>6488596</v>
      </c>
      <c r="E8" s="1">
        <v>18.739999999999998</v>
      </c>
      <c r="F8" s="7">
        <v>7940</v>
      </c>
      <c r="G8" s="3">
        <v>2.2926177132148911</v>
      </c>
      <c r="H8" s="10">
        <v>1.6362936272388464</v>
      </c>
      <c r="I8" s="3">
        <v>1.9152642975908287</v>
      </c>
      <c r="J8" s="3">
        <v>1.3573229568868641</v>
      </c>
      <c r="K8" s="10">
        <f t="shared" si="0"/>
        <v>0.95763214879541436</v>
      </c>
      <c r="L8" s="10">
        <f t="shared" si="0"/>
        <v>0.67866147844343205</v>
      </c>
      <c r="M8" s="96"/>
    </row>
    <row r="9" spans="1:13" x14ac:dyDescent="0.25">
      <c r="A9" s="1">
        <v>5</v>
      </c>
      <c r="B9" s="1" t="s">
        <v>80</v>
      </c>
      <c r="C9" s="7">
        <v>139659</v>
      </c>
      <c r="D9" s="7">
        <v>2536006</v>
      </c>
      <c r="E9" s="1">
        <v>18.16</v>
      </c>
      <c r="F9" s="7">
        <v>3317</v>
      </c>
      <c r="G9" s="3">
        <v>2.375070707938622</v>
      </c>
      <c r="H9" s="10">
        <v>1.6232495504164202</v>
      </c>
      <c r="I9" s="3">
        <v>1.7744176086033483</v>
      </c>
      <c r="J9" s="3">
        <v>1.472081492229492</v>
      </c>
      <c r="K9" s="10">
        <f t="shared" si="0"/>
        <v>0.88720880430167415</v>
      </c>
      <c r="L9" s="10">
        <f t="shared" si="0"/>
        <v>0.73604074611474601</v>
      </c>
      <c r="M9" s="96"/>
    </row>
    <row r="10" spans="1:13" x14ac:dyDescent="0.25">
      <c r="A10" s="1">
        <v>6</v>
      </c>
      <c r="B10" s="1" t="s">
        <v>76</v>
      </c>
      <c r="C10" s="7">
        <v>190464</v>
      </c>
      <c r="D10" s="7">
        <v>3211131</v>
      </c>
      <c r="E10" s="1">
        <v>16.86</v>
      </c>
      <c r="F10" s="7">
        <v>3900</v>
      </c>
      <c r="G10" s="3">
        <v>2.047631048387097</v>
      </c>
      <c r="H10" s="10">
        <v>1.2375379560271473</v>
      </c>
      <c r="I10" s="3">
        <v>1.4587267539762361</v>
      </c>
      <c r="J10" s="3">
        <v>1.0163491580780584</v>
      </c>
      <c r="K10" s="10">
        <f t="shared" si="0"/>
        <v>0.72936337698811804</v>
      </c>
      <c r="L10" s="10">
        <f t="shared" si="0"/>
        <v>0.50817457903902918</v>
      </c>
      <c r="M10" s="96"/>
    </row>
    <row r="11" spans="1:13" x14ac:dyDescent="0.25">
      <c r="A11" s="1">
        <v>7</v>
      </c>
      <c r="B11" s="1" t="s">
        <v>105</v>
      </c>
      <c r="C11" s="7">
        <v>3773427</v>
      </c>
      <c r="D11" s="7">
        <v>66790551</v>
      </c>
      <c r="E11" s="1">
        <v>17.7</v>
      </c>
      <c r="F11" s="7">
        <v>69608</v>
      </c>
      <c r="G11" s="3">
        <v>1.8446891910191983</v>
      </c>
      <c r="H11" s="10">
        <v>1.1983025846812547</v>
      </c>
      <c r="I11" s="3">
        <v>1.6627116138891391</v>
      </c>
      <c r="J11" s="3">
        <v>0.73389355547337032</v>
      </c>
      <c r="K11" s="10">
        <f t="shared" si="0"/>
        <v>0.83135580694456956</v>
      </c>
      <c r="L11" s="10">
        <f t="shared" si="0"/>
        <v>0.36694677773668516</v>
      </c>
      <c r="M11" s="96"/>
    </row>
    <row r="12" spans="1:13" x14ac:dyDescent="0.25">
      <c r="A12" s="1">
        <v>9</v>
      </c>
      <c r="B12" s="1" t="s">
        <v>101</v>
      </c>
      <c r="C12" s="7">
        <v>230482</v>
      </c>
      <c r="D12" s="7">
        <v>3905546</v>
      </c>
      <c r="E12" s="1">
        <v>16.95</v>
      </c>
      <c r="F12" s="7">
        <v>4285</v>
      </c>
      <c r="G12" s="3">
        <v>1.8591473520708774</v>
      </c>
      <c r="H12" s="10">
        <v>1.1172993894457848</v>
      </c>
      <c r="I12" s="3">
        <v>1.4805822746811899</v>
      </c>
      <c r="J12" s="3">
        <v>0.75401650421037958</v>
      </c>
      <c r="K12" s="10">
        <f t="shared" si="0"/>
        <v>0.74029113734059493</v>
      </c>
      <c r="L12" s="10">
        <f t="shared" si="0"/>
        <v>0.37700825210518979</v>
      </c>
      <c r="M12" s="96"/>
    </row>
    <row r="13" spans="1:13" x14ac:dyDescent="0.25">
      <c r="A13" s="1">
        <v>10</v>
      </c>
      <c r="B13" s="1" t="s">
        <v>137</v>
      </c>
      <c r="C13" s="7">
        <v>102426</v>
      </c>
      <c r="D13" s="7">
        <v>1514563</v>
      </c>
      <c r="E13" s="1">
        <v>14.790000000000001</v>
      </c>
      <c r="F13" s="7">
        <v>2246</v>
      </c>
      <c r="G13" s="3">
        <v>2.1928026087126318</v>
      </c>
      <c r="H13" s="10">
        <v>1.0872247593130653</v>
      </c>
      <c r="I13" s="3">
        <v>0.95604977776229627</v>
      </c>
      <c r="J13" s="3">
        <v>1.2183997408638341</v>
      </c>
      <c r="K13" s="10">
        <f t="shared" si="0"/>
        <v>0.47802488888114814</v>
      </c>
      <c r="L13" s="10">
        <f t="shared" si="0"/>
        <v>0.60919987043191703</v>
      </c>
      <c r="M13" s="96"/>
    </row>
    <row r="14" spans="1:13" x14ac:dyDescent="0.25">
      <c r="A14" s="1">
        <v>11</v>
      </c>
      <c r="B14" s="1" t="s">
        <v>88</v>
      </c>
      <c r="C14" s="7">
        <v>69508</v>
      </c>
      <c r="D14" s="7">
        <v>1080339</v>
      </c>
      <c r="E14" s="1">
        <v>15.540000000000001</v>
      </c>
      <c r="F14" s="7">
        <v>1368</v>
      </c>
      <c r="G14" s="3">
        <v>1.9681187776946538</v>
      </c>
      <c r="H14" s="10">
        <v>1.0219313278608715</v>
      </c>
      <c r="I14" s="3">
        <v>1.1381791169702455</v>
      </c>
      <c r="J14" s="3">
        <v>0.90568353875149732</v>
      </c>
      <c r="K14" s="10">
        <f t="shared" si="0"/>
        <v>0.56908955848512277</v>
      </c>
      <c r="L14" s="10">
        <f t="shared" si="0"/>
        <v>0.45284176937574866</v>
      </c>
      <c r="M14" s="96"/>
    </row>
    <row r="15" spans="1:13" x14ac:dyDescent="0.25">
      <c r="A15" s="1">
        <v>12</v>
      </c>
      <c r="B15" s="1" t="s">
        <v>12</v>
      </c>
      <c r="C15" s="7">
        <v>129750</v>
      </c>
      <c r="D15" s="7">
        <v>2029723</v>
      </c>
      <c r="E15" s="1">
        <v>15.64</v>
      </c>
      <c r="F15" s="7">
        <v>2480</v>
      </c>
      <c r="G15" s="3">
        <v>1.9113680154142583</v>
      </c>
      <c r="H15" s="10">
        <v>0.99458027096664703</v>
      </c>
      <c r="I15" s="3">
        <v>1.1624630288646387</v>
      </c>
      <c r="J15" s="3">
        <v>0.82669751306865535</v>
      </c>
      <c r="K15" s="10">
        <f t="shared" si="0"/>
        <v>0.58123151443231935</v>
      </c>
      <c r="L15" s="10">
        <f t="shared" si="0"/>
        <v>0.41334875653432768</v>
      </c>
      <c r="M15" s="96"/>
    </row>
    <row r="16" spans="1:13" x14ac:dyDescent="0.25">
      <c r="A16" s="1">
        <v>13</v>
      </c>
      <c r="B16" s="1" t="s">
        <v>81</v>
      </c>
      <c r="C16" s="7">
        <v>14386</v>
      </c>
      <c r="D16" s="7">
        <v>191108</v>
      </c>
      <c r="E16" s="1">
        <v>13.280000000000001</v>
      </c>
      <c r="F16" s="7">
        <v>330</v>
      </c>
      <c r="G16" s="3">
        <v>2.2938968441540388</v>
      </c>
      <c r="H16" s="10">
        <v>0.97423298328950847</v>
      </c>
      <c r="I16" s="3">
        <v>0.58936270815695835</v>
      </c>
      <c r="J16" s="3">
        <v>1.3591032584220586</v>
      </c>
      <c r="K16" s="10">
        <f t="shared" si="0"/>
        <v>0.29468135407847917</v>
      </c>
      <c r="L16" s="10">
        <f t="shared" si="0"/>
        <v>0.6795516292110293</v>
      </c>
      <c r="M16" s="96"/>
    </row>
    <row r="17" spans="1:13" x14ac:dyDescent="0.25">
      <c r="A17" s="1">
        <v>14</v>
      </c>
      <c r="B17" s="1" t="s">
        <v>357</v>
      </c>
      <c r="C17" s="7">
        <v>4931</v>
      </c>
      <c r="D17" s="7">
        <v>53561</v>
      </c>
      <c r="E17" s="1">
        <v>10.86</v>
      </c>
      <c r="F17" s="7">
        <v>131</v>
      </c>
      <c r="G17" s="3">
        <v>2.6566619346988443</v>
      </c>
      <c r="H17" s="10">
        <v>0.93284688182910314</v>
      </c>
      <c r="I17" s="3">
        <v>1.6920403126414352E-3</v>
      </c>
      <c r="J17" s="3">
        <v>1.8640017233455648</v>
      </c>
      <c r="K17" s="10">
        <f t="shared" si="0"/>
        <v>8.4602015632071761E-4</v>
      </c>
      <c r="L17" s="10">
        <f t="shared" si="0"/>
        <v>0.9320008616727824</v>
      </c>
      <c r="M17" s="96"/>
    </row>
    <row r="18" spans="1:13" x14ac:dyDescent="0.25">
      <c r="A18" s="1">
        <v>15</v>
      </c>
      <c r="B18" s="1" t="s">
        <v>94</v>
      </c>
      <c r="C18" s="7">
        <v>106321</v>
      </c>
      <c r="D18" s="7">
        <v>1604353</v>
      </c>
      <c r="E18" s="1">
        <v>15.09</v>
      </c>
      <c r="F18" s="7">
        <v>1977</v>
      </c>
      <c r="G18" s="3">
        <v>1.8594633233321733</v>
      </c>
      <c r="H18" s="10">
        <v>0.89167889410485535</v>
      </c>
      <c r="I18" s="3">
        <v>1.0289015134454758</v>
      </c>
      <c r="J18" s="3">
        <v>0.75445627476423494</v>
      </c>
      <c r="K18" s="10">
        <f t="shared" si="0"/>
        <v>0.51445075672273788</v>
      </c>
      <c r="L18" s="10">
        <f t="shared" si="0"/>
        <v>0.37722813738211747</v>
      </c>
      <c r="M18" s="96"/>
    </row>
    <row r="19" spans="1:13" x14ac:dyDescent="0.25">
      <c r="A19" s="1">
        <v>16</v>
      </c>
      <c r="B19" s="1" t="s">
        <v>77</v>
      </c>
      <c r="C19" s="7">
        <v>605129</v>
      </c>
      <c r="D19" s="7">
        <v>9514790</v>
      </c>
      <c r="E19" s="1">
        <v>15.72</v>
      </c>
      <c r="F19" s="7">
        <v>10512</v>
      </c>
      <c r="G19" s="3">
        <v>1.737150260522963</v>
      </c>
      <c r="H19" s="10">
        <v>0.88305521698778366</v>
      </c>
      <c r="I19" s="3">
        <v>1.1818901583801533</v>
      </c>
      <c r="J19" s="3">
        <v>0.58422027559541401</v>
      </c>
      <c r="K19" s="10">
        <f t="shared" si="0"/>
        <v>0.59094507919007666</v>
      </c>
      <c r="L19" s="10">
        <f t="shared" si="0"/>
        <v>0.292110137797707</v>
      </c>
      <c r="M19" s="96"/>
    </row>
    <row r="20" spans="1:13" x14ac:dyDescent="0.25">
      <c r="A20" s="1">
        <v>17</v>
      </c>
      <c r="B20" s="1" t="s">
        <v>82</v>
      </c>
      <c r="C20" s="7">
        <v>113983</v>
      </c>
      <c r="D20" s="7">
        <v>1778844</v>
      </c>
      <c r="E20" s="1">
        <v>15.610000000000001</v>
      </c>
      <c r="F20" s="7">
        <v>1981</v>
      </c>
      <c r="G20" s="3">
        <v>1.7379784704736672</v>
      </c>
      <c r="H20" s="10">
        <v>0.87027541904719785</v>
      </c>
      <c r="I20" s="3">
        <v>1.1551778552963208</v>
      </c>
      <c r="J20" s="3">
        <v>0.58537298279807493</v>
      </c>
      <c r="K20" s="10">
        <f t="shared" si="0"/>
        <v>0.57758892764816039</v>
      </c>
      <c r="L20" s="10">
        <f t="shared" si="0"/>
        <v>0.29268649139903746</v>
      </c>
      <c r="M20" s="96"/>
    </row>
    <row r="21" spans="1:13" x14ac:dyDescent="0.25">
      <c r="A21" s="1">
        <v>18</v>
      </c>
      <c r="B21" s="1" t="s">
        <v>84</v>
      </c>
      <c r="C21" s="7">
        <v>988153</v>
      </c>
      <c r="D21" s="7">
        <v>15704549</v>
      </c>
      <c r="E21" s="1">
        <v>15.89</v>
      </c>
      <c r="F21" s="7">
        <v>16301</v>
      </c>
      <c r="G21" s="3">
        <v>1.649643324464936</v>
      </c>
      <c r="H21" s="10">
        <v>0.84280022263753185</v>
      </c>
      <c r="I21" s="3">
        <v>1.2231728086006217</v>
      </c>
      <c r="J21" s="3">
        <v>0.46242763667444203</v>
      </c>
      <c r="K21" s="10">
        <f t="shared" si="0"/>
        <v>0.61158640430031086</v>
      </c>
      <c r="L21" s="10">
        <f t="shared" si="0"/>
        <v>0.23121381833722102</v>
      </c>
      <c r="M21" s="96"/>
    </row>
    <row r="22" spans="1:13" x14ac:dyDescent="0.25">
      <c r="A22" s="1">
        <v>20</v>
      </c>
      <c r="B22" s="1" t="s">
        <v>83</v>
      </c>
      <c r="C22" s="7">
        <v>697105</v>
      </c>
      <c r="D22" s="7">
        <v>10505229</v>
      </c>
      <c r="E22" s="1">
        <v>15.07</v>
      </c>
      <c r="F22" s="7">
        <v>10775</v>
      </c>
      <c r="G22" s="3">
        <v>1.5456781976890139</v>
      </c>
      <c r="H22" s="10">
        <v>0.67088656385070489</v>
      </c>
      <c r="I22" s="3">
        <v>1.0240447310665972</v>
      </c>
      <c r="J22" s="3">
        <v>0.31772839663481245</v>
      </c>
      <c r="K22" s="10">
        <f t="shared" si="0"/>
        <v>0.51202236553329861</v>
      </c>
      <c r="L22" s="10">
        <f t="shared" si="0"/>
        <v>0.15886419831740622</v>
      </c>
      <c r="M22" s="96"/>
    </row>
    <row r="23" spans="1:13" x14ac:dyDescent="0.25">
      <c r="A23" s="1">
        <v>21</v>
      </c>
      <c r="B23" s="1" t="s">
        <v>89</v>
      </c>
      <c r="C23" s="7">
        <v>132545</v>
      </c>
      <c r="D23" s="7">
        <v>1981133</v>
      </c>
      <c r="E23" s="1">
        <v>14.950000000000001</v>
      </c>
      <c r="F23" s="7">
        <v>1979</v>
      </c>
      <c r="G23" s="3">
        <v>1.493077822626278</v>
      </c>
      <c r="H23" s="10">
        <v>0.61971146984648695</v>
      </c>
      <c r="I23" s="3">
        <v>0.9949040367933254</v>
      </c>
      <c r="J23" s="3">
        <v>0.24451890289964864</v>
      </c>
      <c r="K23" s="10">
        <f t="shared" si="0"/>
        <v>0.4974520183966627</v>
      </c>
      <c r="L23" s="10">
        <f t="shared" si="0"/>
        <v>0.12225945144982432</v>
      </c>
      <c r="M23" s="96"/>
    </row>
    <row r="24" spans="1:13" x14ac:dyDescent="0.25">
      <c r="A24" s="1">
        <v>27</v>
      </c>
      <c r="B24" s="1" t="s">
        <v>90</v>
      </c>
      <c r="C24" s="7">
        <v>582608</v>
      </c>
      <c r="D24" s="7">
        <v>8317827</v>
      </c>
      <c r="E24" s="1">
        <v>14.280000000000001</v>
      </c>
      <c r="F24" s="7">
        <v>8244</v>
      </c>
      <c r="G24" s="3">
        <v>1.4150166149452119</v>
      </c>
      <c r="H24" s="10">
        <v>0.48403735411042043</v>
      </c>
      <c r="I24" s="3">
        <v>0.83220182710089075</v>
      </c>
      <c r="J24" s="3">
        <v>0.13587288111995008</v>
      </c>
      <c r="K24" s="10">
        <f t="shared" si="0"/>
        <v>0.41610091355044537</v>
      </c>
      <c r="L24" s="10">
        <f t="shared" si="0"/>
        <v>6.7936440559975039E-2</v>
      </c>
      <c r="M24" s="96"/>
    </row>
    <row r="25" spans="1:13" x14ac:dyDescent="0.25">
      <c r="A25" s="1">
        <v>29</v>
      </c>
      <c r="B25" s="1" t="s">
        <v>358</v>
      </c>
      <c r="C25" s="7">
        <v>7683</v>
      </c>
      <c r="D25" s="7">
        <v>76038</v>
      </c>
      <c r="E25" s="1">
        <v>9.9</v>
      </c>
      <c r="F25" s="7">
        <v>154</v>
      </c>
      <c r="G25" s="3">
        <v>2.0044253546791619</v>
      </c>
      <c r="H25" s="10">
        <v>0.36239086004104215</v>
      </c>
      <c r="I25" s="3">
        <v>-0.23143351387353348</v>
      </c>
      <c r="J25" s="3">
        <v>0.9562152339556178</v>
      </c>
      <c r="K25" s="10">
        <f t="shared" si="0"/>
        <v>-0.11571675693676674</v>
      </c>
      <c r="L25" s="10">
        <f t="shared" si="0"/>
        <v>0.4781076169778089</v>
      </c>
      <c r="M25" s="96"/>
    </row>
    <row r="26" spans="1:13" x14ac:dyDescent="0.25">
      <c r="A26" s="1">
        <v>30</v>
      </c>
      <c r="B26" s="1" t="s">
        <v>100</v>
      </c>
      <c r="C26" s="7">
        <v>496756</v>
      </c>
      <c r="D26" s="7">
        <v>6472534</v>
      </c>
      <c r="E26" s="1">
        <v>13.030000000000001</v>
      </c>
      <c r="F26" s="7">
        <v>6679</v>
      </c>
      <c r="G26" s="3">
        <v>1.3445232669560105</v>
      </c>
      <c r="H26" s="10">
        <v>0.28320638842594092</v>
      </c>
      <c r="I26" s="3">
        <v>0.52865292842097522</v>
      </c>
      <c r="J26" s="3">
        <v>3.7759848430906635E-2</v>
      </c>
      <c r="K26" s="10">
        <f t="shared" si="0"/>
        <v>0.26432646421048761</v>
      </c>
      <c r="L26" s="10">
        <f t="shared" si="0"/>
        <v>1.8879924215453318E-2</v>
      </c>
      <c r="M26" s="96"/>
    </row>
    <row r="27" spans="1:13" x14ac:dyDescent="0.25">
      <c r="A27" s="1">
        <v>34</v>
      </c>
      <c r="B27" s="1" t="s">
        <v>85</v>
      </c>
      <c r="C27" s="7">
        <v>110602</v>
      </c>
      <c r="D27" s="7">
        <v>1356016</v>
      </c>
      <c r="E27" s="1">
        <v>12.26</v>
      </c>
      <c r="F27" s="7">
        <v>1411</v>
      </c>
      <c r="G27" s="3">
        <v>1.2757454657239471</v>
      </c>
      <c r="H27" s="10">
        <v>0.14185066503352753</v>
      </c>
      <c r="I27" s="3">
        <v>0.34166680683414691</v>
      </c>
      <c r="J27" s="3">
        <v>-5.796547676709185E-2</v>
      </c>
      <c r="K27" s="10">
        <f t="shared" si="0"/>
        <v>0.17083340341707345</v>
      </c>
      <c r="L27" s="10">
        <f t="shared" si="0"/>
        <v>-2.8982738383545925E-2</v>
      </c>
      <c r="M27" s="96"/>
    </row>
    <row r="28" spans="1:13" x14ac:dyDescent="0.25">
      <c r="A28" s="1">
        <v>36</v>
      </c>
      <c r="B28" s="1" t="s">
        <v>86</v>
      </c>
      <c r="C28" s="7">
        <v>63925</v>
      </c>
      <c r="D28" s="7">
        <v>762843</v>
      </c>
      <c r="E28" s="1">
        <v>11.93</v>
      </c>
      <c r="F28" s="7">
        <v>839</v>
      </c>
      <c r="G28" s="3">
        <v>1.3124755572937035</v>
      </c>
      <c r="H28" s="10">
        <v>0.1273427829841238</v>
      </c>
      <c r="I28" s="3">
        <v>0.26152989758264922</v>
      </c>
      <c r="J28" s="3">
        <v>-6.8443316144016376E-3</v>
      </c>
      <c r="K28" s="10">
        <f t="shared" si="0"/>
        <v>0.13076494879132461</v>
      </c>
      <c r="L28" s="10">
        <f t="shared" si="0"/>
        <v>-3.4221658072008188E-3</v>
      </c>
      <c r="M28" s="96"/>
    </row>
    <row r="29" spans="1:13" x14ac:dyDescent="0.25">
      <c r="A29" s="1">
        <v>38</v>
      </c>
      <c r="B29" s="1" t="s">
        <v>28</v>
      </c>
      <c r="C29" s="7">
        <v>107104</v>
      </c>
      <c r="D29" s="7">
        <v>1259786</v>
      </c>
      <c r="E29" s="1">
        <v>11.76</v>
      </c>
      <c r="F29" s="7">
        <v>1282</v>
      </c>
      <c r="G29" s="3">
        <v>1.1969674335225575</v>
      </c>
      <c r="H29" s="10">
        <v>2.6319034236239658E-2</v>
      </c>
      <c r="I29" s="3">
        <v>0.22024724736218071</v>
      </c>
      <c r="J29" s="3">
        <v>-0.16760917888970139</v>
      </c>
      <c r="K29" s="10">
        <f t="shared" si="0"/>
        <v>0.11012362368109035</v>
      </c>
      <c r="L29" s="10">
        <f t="shared" si="0"/>
        <v>-8.3804589444850697E-2</v>
      </c>
      <c r="M29" s="96"/>
    </row>
    <row r="30" spans="1:13" x14ac:dyDescent="0.25">
      <c r="A30" s="1">
        <v>41</v>
      </c>
      <c r="B30" s="1" t="s">
        <v>79</v>
      </c>
      <c r="C30" s="7">
        <v>100559</v>
      </c>
      <c r="D30" s="7">
        <v>1040485</v>
      </c>
      <c r="E30" s="1">
        <v>10.35</v>
      </c>
      <c r="F30" s="7">
        <v>1101</v>
      </c>
      <c r="G30" s="3">
        <v>1.0948796229079445</v>
      </c>
      <c r="H30" s="10">
        <v>-0.21592573511657398</v>
      </c>
      <c r="I30" s="3">
        <v>-0.12215591034876405</v>
      </c>
      <c r="J30" s="3">
        <v>-0.30969555988438391</v>
      </c>
      <c r="K30" s="10">
        <f t="shared" si="0"/>
        <v>-6.1077955174382026E-2</v>
      </c>
      <c r="L30" s="10">
        <f t="shared" si="0"/>
        <v>-0.15484777994219195</v>
      </c>
      <c r="M30" s="96"/>
    </row>
    <row r="31" spans="1:13" x14ac:dyDescent="0.25">
      <c r="A31" s="1">
        <v>42</v>
      </c>
      <c r="B31" s="1" t="s">
        <v>91</v>
      </c>
      <c r="C31" s="7">
        <v>844743</v>
      </c>
      <c r="D31" s="7">
        <v>10094917</v>
      </c>
      <c r="E31" s="1">
        <v>11.950000000000001</v>
      </c>
      <c r="F31" s="7">
        <v>6727</v>
      </c>
      <c r="G31" s="3">
        <v>0.79633687405518605</v>
      </c>
      <c r="H31" s="10">
        <v>-0.229411166750419</v>
      </c>
      <c r="I31" s="3">
        <v>0.26638667996152815</v>
      </c>
      <c r="J31" s="3">
        <v>-0.72520901346236621</v>
      </c>
      <c r="K31" s="10">
        <f t="shared" si="0"/>
        <v>0.13319333998076407</v>
      </c>
      <c r="L31" s="10">
        <f t="shared" si="0"/>
        <v>-0.36260450673118311</v>
      </c>
      <c r="M31" s="96"/>
    </row>
    <row r="32" spans="1:13" x14ac:dyDescent="0.25">
      <c r="A32" s="1">
        <v>47</v>
      </c>
      <c r="B32" s="1" t="s">
        <v>91</v>
      </c>
      <c r="C32" s="7">
        <v>5432</v>
      </c>
      <c r="D32" s="7">
        <v>47402</v>
      </c>
      <c r="E32" s="1">
        <v>8.73</v>
      </c>
      <c r="F32" s="7">
        <v>67</v>
      </c>
      <c r="G32" s="3">
        <v>1.2334315169366716</v>
      </c>
      <c r="H32" s="10">
        <v>-0.31620677420062782</v>
      </c>
      <c r="I32" s="3">
        <v>-0.51555528303793441</v>
      </c>
      <c r="J32" s="3">
        <v>-0.11685826536332122</v>
      </c>
      <c r="K32" s="10">
        <f t="shared" si="0"/>
        <v>-0.2577776415189672</v>
      </c>
      <c r="L32" s="10">
        <f t="shared" si="0"/>
        <v>-5.8429132681660612E-2</v>
      </c>
      <c r="M32" s="96"/>
    </row>
    <row r="33" spans="1:13" x14ac:dyDescent="0.25">
      <c r="A33" s="1">
        <v>50</v>
      </c>
      <c r="B33" s="1" t="s">
        <v>99</v>
      </c>
      <c r="C33" s="7">
        <v>35442</v>
      </c>
      <c r="D33" s="7">
        <v>339740</v>
      </c>
      <c r="E33" s="1">
        <v>9.59</v>
      </c>
      <c r="F33" s="7">
        <v>357</v>
      </c>
      <c r="G33" s="3">
        <v>1.0072794988996105</v>
      </c>
      <c r="H33" s="10">
        <v>-0.36916576952878416</v>
      </c>
      <c r="I33" s="3">
        <v>-0.30671364074615265</v>
      </c>
      <c r="J33" s="3">
        <v>-0.43161789831141567</v>
      </c>
      <c r="K33" s="10">
        <f t="shared" si="0"/>
        <v>-0.15335682037307632</v>
      </c>
      <c r="L33" s="10">
        <f t="shared" si="0"/>
        <v>-0.21580894915570784</v>
      </c>
      <c r="M33" s="96"/>
    </row>
    <row r="34" spans="1:13" x14ac:dyDescent="0.25">
      <c r="A34" s="1">
        <v>54</v>
      </c>
      <c r="B34" s="1" t="s">
        <v>134</v>
      </c>
      <c r="C34" s="7">
        <v>1657047</v>
      </c>
      <c r="D34" s="7">
        <v>13923842</v>
      </c>
      <c r="E34" s="1">
        <v>8.4</v>
      </c>
      <c r="F34" s="7">
        <v>16073</v>
      </c>
      <c r="G34" s="3">
        <v>0.96997852203347279</v>
      </c>
      <c r="H34" s="10">
        <v>-0.53961289853759209</v>
      </c>
      <c r="I34" s="3">
        <v>-0.59569219228943215</v>
      </c>
      <c r="J34" s="3">
        <v>-0.48353360478575202</v>
      </c>
      <c r="K34" s="10">
        <f t="shared" si="0"/>
        <v>-0.29784609614471608</v>
      </c>
      <c r="L34" s="10">
        <f t="shared" si="0"/>
        <v>-0.24176680239287601</v>
      </c>
      <c r="M34" s="96"/>
    </row>
    <row r="35" spans="1:13" x14ac:dyDescent="0.25">
      <c r="A35" s="1">
        <v>55</v>
      </c>
      <c r="B35" s="1" t="s">
        <v>178</v>
      </c>
      <c r="C35" s="7">
        <v>23641</v>
      </c>
      <c r="D35" s="7">
        <v>207853</v>
      </c>
      <c r="E35" s="1">
        <v>8.7899999999999991</v>
      </c>
      <c r="F35" s="7">
        <v>207</v>
      </c>
      <c r="G35" s="3">
        <v>0.87559747895605089</v>
      </c>
      <c r="H35" s="10">
        <v>-0.55793929994078351</v>
      </c>
      <c r="I35" s="3">
        <v>-0.50098493590129878</v>
      </c>
      <c r="J35" s="3">
        <v>-0.61489366398026812</v>
      </c>
      <c r="K35" s="10">
        <f t="shared" si="0"/>
        <v>-0.25049246795064939</v>
      </c>
      <c r="L35" s="10">
        <f t="shared" si="0"/>
        <v>-0.30744683199013406</v>
      </c>
      <c r="M35" s="96"/>
    </row>
    <row r="36" spans="1:13" x14ac:dyDescent="0.25">
      <c r="A36" s="1">
        <v>59</v>
      </c>
      <c r="B36" s="1" t="s">
        <v>97</v>
      </c>
      <c r="C36" s="7">
        <v>31506</v>
      </c>
      <c r="D36" s="7">
        <v>269758</v>
      </c>
      <c r="E36" s="1">
        <v>8.56</v>
      </c>
      <c r="F36" s="7">
        <v>248</v>
      </c>
      <c r="G36" s="3">
        <v>0.78715165365327244</v>
      </c>
      <c r="H36" s="10">
        <v>-0.64741549370879437</v>
      </c>
      <c r="I36" s="3">
        <v>-0.55683793325840292</v>
      </c>
      <c r="J36" s="3">
        <v>-0.73799305415918581</v>
      </c>
      <c r="K36" s="10">
        <f t="shared" si="0"/>
        <v>-0.27841896662920146</v>
      </c>
      <c r="L36" s="10">
        <f t="shared" si="0"/>
        <v>-0.36899652707959291</v>
      </c>
      <c r="M36" s="96"/>
    </row>
    <row r="37" spans="1:13" x14ac:dyDescent="0.25">
      <c r="A37" s="1">
        <v>61</v>
      </c>
      <c r="B37" s="1" t="s">
        <v>180</v>
      </c>
      <c r="C37" s="7">
        <v>32945</v>
      </c>
      <c r="D37" s="7">
        <v>263014</v>
      </c>
      <c r="E37" s="1">
        <v>7.98</v>
      </c>
      <c r="F37" s="7">
        <v>287</v>
      </c>
      <c r="G37" s="3">
        <v>0.87114888450447714</v>
      </c>
      <c r="H37" s="10">
        <v>-0.65938493232792783</v>
      </c>
      <c r="I37" s="3">
        <v>-0.69768462224588368</v>
      </c>
      <c r="J37" s="3">
        <v>-0.62108524240997198</v>
      </c>
      <c r="K37" s="10">
        <f t="shared" si="0"/>
        <v>-0.34884231112294184</v>
      </c>
      <c r="L37" s="10">
        <f t="shared" si="0"/>
        <v>-0.31054262120498599</v>
      </c>
      <c r="M37" s="96"/>
    </row>
    <row r="38" spans="1:13" x14ac:dyDescent="0.25">
      <c r="A38" s="1">
        <v>66</v>
      </c>
      <c r="B38" s="1" t="s">
        <v>95</v>
      </c>
      <c r="C38" s="7">
        <v>220413</v>
      </c>
      <c r="D38" s="7">
        <v>1778534</v>
      </c>
      <c r="E38" s="1">
        <v>8.07</v>
      </c>
      <c r="F38" s="7">
        <v>1656</v>
      </c>
      <c r="G38" s="3">
        <v>0.7513168461025439</v>
      </c>
      <c r="H38" s="10">
        <v>-0.73184861979492899</v>
      </c>
      <c r="I38" s="3">
        <v>-0.67582910154092979</v>
      </c>
      <c r="J38" s="3">
        <v>-0.78786813804892808</v>
      </c>
      <c r="K38" s="10">
        <f t="shared" si="0"/>
        <v>-0.33791455077046489</v>
      </c>
      <c r="L38" s="10">
        <f t="shared" si="0"/>
        <v>-0.39393406902446404</v>
      </c>
      <c r="M38" s="96"/>
    </row>
    <row r="39" spans="1:13" x14ac:dyDescent="0.25">
      <c r="A39" s="1">
        <v>68</v>
      </c>
      <c r="B39" s="1" t="s">
        <v>174</v>
      </c>
      <c r="C39" s="7">
        <v>19642</v>
      </c>
      <c r="D39" s="7">
        <v>135487</v>
      </c>
      <c r="E39" s="1">
        <v>6.9</v>
      </c>
      <c r="F39" s="7">
        <v>177</v>
      </c>
      <c r="G39" s="3">
        <v>0.90113023113735868</v>
      </c>
      <c r="H39" s="10">
        <v>-0.76965395429722205</v>
      </c>
      <c r="I39" s="3">
        <v>-0.95995087070533069</v>
      </c>
      <c r="J39" s="3">
        <v>-0.57935703788911341</v>
      </c>
      <c r="K39" s="10">
        <f t="shared" si="0"/>
        <v>-0.47997543535266535</v>
      </c>
      <c r="L39" s="10">
        <f t="shared" si="0"/>
        <v>-0.28967851894455671</v>
      </c>
      <c r="M39" s="96"/>
    </row>
    <row r="40" spans="1:13" x14ac:dyDescent="0.25">
      <c r="A40" s="1">
        <v>76</v>
      </c>
      <c r="B40" s="1" t="s">
        <v>145</v>
      </c>
      <c r="C40" s="7">
        <v>469564</v>
      </c>
      <c r="D40" s="7">
        <v>3644391</v>
      </c>
      <c r="E40" s="1">
        <v>7.76</v>
      </c>
      <c r="F40" s="7">
        <v>2608</v>
      </c>
      <c r="G40" s="3">
        <v>0.55540884735627094</v>
      </c>
      <c r="H40" s="10">
        <v>-0.90582160281382507</v>
      </c>
      <c r="I40" s="3">
        <v>-0.75110922841354899</v>
      </c>
      <c r="J40" s="3">
        <v>-1.0605339772141011</v>
      </c>
      <c r="K40" s="10">
        <f t="shared" si="0"/>
        <v>-0.3755546142067745</v>
      </c>
      <c r="L40" s="10">
        <f t="shared" si="0"/>
        <v>-0.53026698860705057</v>
      </c>
      <c r="M40" s="96"/>
    </row>
    <row r="41" spans="1:13" x14ac:dyDescent="0.25">
      <c r="A41" s="1">
        <v>80</v>
      </c>
      <c r="B41" s="1" t="s">
        <v>135</v>
      </c>
      <c r="C41" s="7">
        <v>65321</v>
      </c>
      <c r="D41" s="7">
        <v>388497</v>
      </c>
      <c r="E41" s="1">
        <v>5.95</v>
      </c>
      <c r="F41" s="7">
        <v>531</v>
      </c>
      <c r="G41" s="3">
        <v>0.81290855926884154</v>
      </c>
      <c r="H41" s="10">
        <v>-0.94639624188856653</v>
      </c>
      <c r="I41" s="3">
        <v>-1.1906480337020666</v>
      </c>
      <c r="J41" s="3">
        <v>-0.70214445007506643</v>
      </c>
      <c r="K41" s="10">
        <f t="shared" si="0"/>
        <v>-0.59532401685103331</v>
      </c>
      <c r="L41" s="10">
        <f t="shared" si="0"/>
        <v>-0.35107222503753321</v>
      </c>
      <c r="M41" s="96"/>
    </row>
    <row r="42" spans="1:13" x14ac:dyDescent="0.25">
      <c r="A42" s="1">
        <v>85</v>
      </c>
      <c r="B42" s="1" t="s">
        <v>136</v>
      </c>
      <c r="C42" s="7">
        <v>307293</v>
      </c>
      <c r="D42" s="7">
        <v>1821034</v>
      </c>
      <c r="E42" s="1">
        <v>5.93</v>
      </c>
      <c r="F42" s="7">
        <v>1450</v>
      </c>
      <c r="G42" s="3">
        <v>0.47186235937688137</v>
      </c>
      <c r="H42" s="10">
        <v>-1.1861596293077192</v>
      </c>
      <c r="I42" s="3">
        <v>-1.1955048160809454</v>
      </c>
      <c r="J42" s="3">
        <v>-1.1768144425344929</v>
      </c>
      <c r="K42" s="10">
        <f t="shared" si="0"/>
        <v>-0.59775240804047269</v>
      </c>
      <c r="L42" s="10">
        <f t="shared" si="0"/>
        <v>-0.58840722126724643</v>
      </c>
      <c r="M42" s="96"/>
    </row>
    <row r="43" spans="1:13" x14ac:dyDescent="0.25">
      <c r="A43" s="1">
        <v>86</v>
      </c>
      <c r="B43" s="1" t="s">
        <v>359</v>
      </c>
      <c r="C43" s="7">
        <v>51262</v>
      </c>
      <c r="D43" s="7">
        <v>287805</v>
      </c>
      <c r="E43" s="1">
        <v>5.61</v>
      </c>
      <c r="F43" s="7">
        <v>262</v>
      </c>
      <c r="G43" s="3">
        <v>0.51109984003745468</v>
      </c>
      <c r="H43" s="10">
        <v>-1.1977084167410859</v>
      </c>
      <c r="I43" s="3">
        <v>-1.2732133341430036</v>
      </c>
      <c r="J43" s="3">
        <v>-1.1222034993391681</v>
      </c>
      <c r="K43" s="10">
        <f t="shared" si="0"/>
        <v>-0.63660666707150182</v>
      </c>
      <c r="L43" s="10">
        <f t="shared" si="0"/>
        <v>-0.56110174966958404</v>
      </c>
      <c r="M43" s="96"/>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90" zoomScaleNormal="90" workbookViewId="0">
      <selection activeCell="S15" sqref="S15"/>
    </sheetView>
  </sheetViews>
  <sheetFormatPr defaultRowHeight="15" x14ac:dyDescent="0.25"/>
  <cols>
    <col min="1" max="1" width="27.42578125" customWidth="1"/>
    <col min="2" max="2" width="8.28515625" customWidth="1"/>
    <col min="3" max="10" width="6.5703125" customWidth="1"/>
    <col min="11" max="11" width="7.140625" customWidth="1"/>
    <col min="12" max="12" width="9.5703125" customWidth="1"/>
    <col min="246" max="246" width="26.42578125" customWidth="1"/>
    <col min="247" max="247" width="27.85546875" customWidth="1"/>
    <col min="248" max="257" width="6.5703125" customWidth="1"/>
    <col min="258" max="258" width="15.140625" customWidth="1"/>
    <col min="502" max="502" width="26.42578125" customWidth="1"/>
    <col min="503" max="503" width="27.85546875" customWidth="1"/>
    <col min="504" max="513" width="6.5703125" customWidth="1"/>
    <col min="514" max="514" width="15.140625" customWidth="1"/>
    <col min="758" max="758" width="26.42578125" customWidth="1"/>
    <col min="759" max="759" width="27.85546875" customWidth="1"/>
    <col min="760" max="769" width="6.5703125" customWidth="1"/>
    <col min="770" max="770" width="15.140625" customWidth="1"/>
    <col min="1014" max="1014" width="26.42578125" customWidth="1"/>
    <col min="1015" max="1015" width="27.85546875" customWidth="1"/>
    <col min="1016" max="1025" width="6.5703125" customWidth="1"/>
    <col min="1026" max="1026" width="15.140625" customWidth="1"/>
    <col min="1270" max="1270" width="26.42578125" customWidth="1"/>
    <col min="1271" max="1271" width="27.85546875" customWidth="1"/>
    <col min="1272" max="1281" width="6.5703125" customWidth="1"/>
    <col min="1282" max="1282" width="15.140625" customWidth="1"/>
    <col min="1526" max="1526" width="26.42578125" customWidth="1"/>
    <col min="1527" max="1527" width="27.85546875" customWidth="1"/>
    <col min="1528" max="1537" width="6.5703125" customWidth="1"/>
    <col min="1538" max="1538" width="15.140625" customWidth="1"/>
    <col min="1782" max="1782" width="26.42578125" customWidth="1"/>
    <col min="1783" max="1783" width="27.85546875" customWidth="1"/>
    <col min="1784" max="1793" width="6.5703125" customWidth="1"/>
    <col min="1794" max="1794" width="15.140625" customWidth="1"/>
    <col min="2038" max="2038" width="26.42578125" customWidth="1"/>
    <col min="2039" max="2039" width="27.85546875" customWidth="1"/>
    <col min="2040" max="2049" width="6.5703125" customWidth="1"/>
    <col min="2050" max="2050" width="15.140625" customWidth="1"/>
    <col min="2294" max="2294" width="26.42578125" customWidth="1"/>
    <col min="2295" max="2295" width="27.85546875" customWidth="1"/>
    <col min="2296" max="2305" width="6.5703125" customWidth="1"/>
    <col min="2306" max="2306" width="15.140625" customWidth="1"/>
    <col min="2550" max="2550" width="26.42578125" customWidth="1"/>
    <col min="2551" max="2551" width="27.85546875" customWidth="1"/>
    <col min="2552" max="2561" width="6.5703125" customWidth="1"/>
    <col min="2562" max="2562" width="15.140625" customWidth="1"/>
    <col min="2806" max="2806" width="26.42578125" customWidth="1"/>
    <col min="2807" max="2807" width="27.85546875" customWidth="1"/>
    <col min="2808" max="2817" width="6.5703125" customWidth="1"/>
    <col min="2818" max="2818" width="15.140625" customWidth="1"/>
    <col min="3062" max="3062" width="26.42578125" customWidth="1"/>
    <col min="3063" max="3063" width="27.85546875" customWidth="1"/>
    <col min="3064" max="3073" width="6.5703125" customWidth="1"/>
    <col min="3074" max="3074" width="15.140625" customWidth="1"/>
    <col min="3318" max="3318" width="26.42578125" customWidth="1"/>
    <col min="3319" max="3319" width="27.85546875" customWidth="1"/>
    <col min="3320" max="3329" width="6.5703125" customWidth="1"/>
    <col min="3330" max="3330" width="15.140625" customWidth="1"/>
    <col min="3574" max="3574" width="26.42578125" customWidth="1"/>
    <col min="3575" max="3575" width="27.85546875" customWidth="1"/>
    <col min="3576" max="3585" width="6.5703125" customWidth="1"/>
    <col min="3586" max="3586" width="15.140625" customWidth="1"/>
    <col min="3830" max="3830" width="26.42578125" customWidth="1"/>
    <col min="3831" max="3831" width="27.85546875" customWidth="1"/>
    <col min="3832" max="3841" width="6.5703125" customWidth="1"/>
    <col min="3842" max="3842" width="15.140625" customWidth="1"/>
    <col min="4086" max="4086" width="26.42578125" customWidth="1"/>
    <col min="4087" max="4087" width="27.85546875" customWidth="1"/>
    <col min="4088" max="4097" width="6.5703125" customWidth="1"/>
    <col min="4098" max="4098" width="15.140625" customWidth="1"/>
    <col min="4342" max="4342" width="26.42578125" customWidth="1"/>
    <col min="4343" max="4343" width="27.85546875" customWidth="1"/>
    <col min="4344" max="4353" width="6.5703125" customWidth="1"/>
    <col min="4354" max="4354" width="15.140625" customWidth="1"/>
    <col min="4598" max="4598" width="26.42578125" customWidth="1"/>
    <col min="4599" max="4599" width="27.85546875" customWidth="1"/>
    <col min="4600" max="4609" width="6.5703125" customWidth="1"/>
    <col min="4610" max="4610" width="15.140625" customWidth="1"/>
    <col min="4854" max="4854" width="26.42578125" customWidth="1"/>
    <col min="4855" max="4855" width="27.85546875" customWidth="1"/>
    <col min="4856" max="4865" width="6.5703125" customWidth="1"/>
    <col min="4866" max="4866" width="15.140625" customWidth="1"/>
    <col min="5110" max="5110" width="26.42578125" customWidth="1"/>
    <col min="5111" max="5111" width="27.85546875" customWidth="1"/>
    <col min="5112" max="5121" width="6.5703125" customWidth="1"/>
    <col min="5122" max="5122" width="15.140625" customWidth="1"/>
    <col min="5366" max="5366" width="26.42578125" customWidth="1"/>
    <col min="5367" max="5367" width="27.85546875" customWidth="1"/>
    <col min="5368" max="5377" width="6.5703125" customWidth="1"/>
    <col min="5378" max="5378" width="15.140625" customWidth="1"/>
    <col min="5622" max="5622" width="26.42578125" customWidth="1"/>
    <col min="5623" max="5623" width="27.85546875" customWidth="1"/>
    <col min="5624" max="5633" width="6.5703125" customWidth="1"/>
    <col min="5634" max="5634" width="15.140625" customWidth="1"/>
    <col min="5878" max="5878" width="26.42578125" customWidth="1"/>
    <col min="5879" max="5879" width="27.85546875" customWidth="1"/>
    <col min="5880" max="5889" width="6.5703125" customWidth="1"/>
    <col min="5890" max="5890" width="15.140625" customWidth="1"/>
    <col min="6134" max="6134" width="26.42578125" customWidth="1"/>
    <col min="6135" max="6135" width="27.85546875" customWidth="1"/>
    <col min="6136" max="6145" width="6.5703125" customWidth="1"/>
    <col min="6146" max="6146" width="15.140625" customWidth="1"/>
    <col min="6390" max="6390" width="26.42578125" customWidth="1"/>
    <col min="6391" max="6391" width="27.85546875" customWidth="1"/>
    <col min="6392" max="6401" width="6.5703125" customWidth="1"/>
    <col min="6402" max="6402" width="15.140625" customWidth="1"/>
    <col min="6646" max="6646" width="26.42578125" customWidth="1"/>
    <col min="6647" max="6647" width="27.85546875" customWidth="1"/>
    <col min="6648" max="6657" width="6.5703125" customWidth="1"/>
    <col min="6658" max="6658" width="15.140625" customWidth="1"/>
    <col min="6902" max="6902" width="26.42578125" customWidth="1"/>
    <col min="6903" max="6903" width="27.85546875" customWidth="1"/>
    <col min="6904" max="6913" width="6.5703125" customWidth="1"/>
    <col min="6914" max="6914" width="15.140625" customWidth="1"/>
    <col min="7158" max="7158" width="26.42578125" customWidth="1"/>
    <col min="7159" max="7159" width="27.85546875" customWidth="1"/>
    <col min="7160" max="7169" width="6.5703125" customWidth="1"/>
    <col min="7170" max="7170" width="15.140625" customWidth="1"/>
    <col min="7414" max="7414" width="26.42578125" customWidth="1"/>
    <col min="7415" max="7415" width="27.85546875" customWidth="1"/>
    <col min="7416" max="7425" width="6.5703125" customWidth="1"/>
    <col min="7426" max="7426" width="15.140625" customWidth="1"/>
    <col min="7670" max="7670" width="26.42578125" customWidth="1"/>
    <col min="7671" max="7671" width="27.85546875" customWidth="1"/>
    <col min="7672" max="7681" width="6.5703125" customWidth="1"/>
    <col min="7682" max="7682" width="15.140625" customWidth="1"/>
    <col min="7926" max="7926" width="26.42578125" customWidth="1"/>
    <col min="7927" max="7927" width="27.85546875" customWidth="1"/>
    <col min="7928" max="7937" width="6.5703125" customWidth="1"/>
    <col min="7938" max="7938" width="15.140625" customWidth="1"/>
    <col min="8182" max="8182" width="26.42578125" customWidth="1"/>
    <col min="8183" max="8183" width="27.85546875" customWidth="1"/>
    <col min="8184" max="8193" width="6.5703125" customWidth="1"/>
    <col min="8194" max="8194" width="15.140625" customWidth="1"/>
    <col min="8438" max="8438" width="26.42578125" customWidth="1"/>
    <col min="8439" max="8439" width="27.85546875" customWidth="1"/>
    <col min="8440" max="8449" width="6.5703125" customWidth="1"/>
    <col min="8450" max="8450" width="15.140625" customWidth="1"/>
    <col min="8694" max="8694" width="26.42578125" customWidth="1"/>
    <col min="8695" max="8695" width="27.85546875" customWidth="1"/>
    <col min="8696" max="8705" width="6.5703125" customWidth="1"/>
    <col min="8706" max="8706" width="15.140625" customWidth="1"/>
    <col min="8950" max="8950" width="26.42578125" customWidth="1"/>
    <col min="8951" max="8951" width="27.85546875" customWidth="1"/>
    <col min="8952" max="8961" width="6.5703125" customWidth="1"/>
    <col min="8962" max="8962" width="15.140625" customWidth="1"/>
    <col min="9206" max="9206" width="26.42578125" customWidth="1"/>
    <col min="9207" max="9207" width="27.85546875" customWidth="1"/>
    <col min="9208" max="9217" width="6.5703125" customWidth="1"/>
    <col min="9218" max="9218" width="15.140625" customWidth="1"/>
    <col min="9462" max="9462" width="26.42578125" customWidth="1"/>
    <col min="9463" max="9463" width="27.85546875" customWidth="1"/>
    <col min="9464" max="9473" width="6.5703125" customWidth="1"/>
    <col min="9474" max="9474" width="15.140625" customWidth="1"/>
    <col min="9718" max="9718" width="26.42578125" customWidth="1"/>
    <col min="9719" max="9719" width="27.85546875" customWidth="1"/>
    <col min="9720" max="9729" width="6.5703125" customWidth="1"/>
    <col min="9730" max="9730" width="15.140625" customWidth="1"/>
    <col min="9974" max="9974" width="26.42578125" customWidth="1"/>
    <col min="9975" max="9975" width="27.85546875" customWidth="1"/>
    <col min="9976" max="9985" width="6.5703125" customWidth="1"/>
    <col min="9986" max="9986" width="15.140625" customWidth="1"/>
    <col min="10230" max="10230" width="26.42578125" customWidth="1"/>
    <col min="10231" max="10231" width="27.85546875" customWidth="1"/>
    <col min="10232" max="10241" width="6.5703125" customWidth="1"/>
    <col min="10242" max="10242" width="15.140625" customWidth="1"/>
    <col min="10486" max="10486" width="26.42578125" customWidth="1"/>
    <col min="10487" max="10487" width="27.85546875" customWidth="1"/>
    <col min="10488" max="10497" width="6.5703125" customWidth="1"/>
    <col min="10498" max="10498" width="15.140625" customWidth="1"/>
    <col min="10742" max="10742" width="26.42578125" customWidth="1"/>
    <col min="10743" max="10743" width="27.85546875" customWidth="1"/>
    <col min="10744" max="10753" width="6.5703125" customWidth="1"/>
    <col min="10754" max="10754" width="15.140625" customWidth="1"/>
    <col min="10998" max="10998" width="26.42578125" customWidth="1"/>
    <col min="10999" max="10999" width="27.85546875" customWidth="1"/>
    <col min="11000" max="11009" width="6.5703125" customWidth="1"/>
    <col min="11010" max="11010" width="15.140625" customWidth="1"/>
    <col min="11254" max="11254" width="26.42578125" customWidth="1"/>
    <col min="11255" max="11255" width="27.85546875" customWidth="1"/>
    <col min="11256" max="11265" width="6.5703125" customWidth="1"/>
    <col min="11266" max="11266" width="15.140625" customWidth="1"/>
    <col min="11510" max="11510" width="26.42578125" customWidth="1"/>
    <col min="11511" max="11511" width="27.85546875" customWidth="1"/>
    <col min="11512" max="11521" width="6.5703125" customWidth="1"/>
    <col min="11522" max="11522" width="15.140625" customWidth="1"/>
    <col min="11766" max="11766" width="26.42578125" customWidth="1"/>
    <col min="11767" max="11767" width="27.85546875" customWidth="1"/>
    <col min="11768" max="11777" width="6.5703125" customWidth="1"/>
    <col min="11778" max="11778" width="15.140625" customWidth="1"/>
    <col min="12022" max="12022" width="26.42578125" customWidth="1"/>
    <col min="12023" max="12023" width="27.85546875" customWidth="1"/>
    <col min="12024" max="12033" width="6.5703125" customWidth="1"/>
    <col min="12034" max="12034" width="15.140625" customWidth="1"/>
    <col min="12278" max="12278" width="26.42578125" customWidth="1"/>
    <col min="12279" max="12279" width="27.85546875" customWidth="1"/>
    <col min="12280" max="12289" width="6.5703125" customWidth="1"/>
    <col min="12290" max="12290" width="15.140625" customWidth="1"/>
    <col min="12534" max="12534" width="26.42578125" customWidth="1"/>
    <col min="12535" max="12535" width="27.85546875" customWidth="1"/>
    <col min="12536" max="12545" width="6.5703125" customWidth="1"/>
    <col min="12546" max="12546" width="15.140625" customWidth="1"/>
    <col min="12790" max="12790" width="26.42578125" customWidth="1"/>
    <col min="12791" max="12791" width="27.85546875" customWidth="1"/>
    <col min="12792" max="12801" width="6.5703125" customWidth="1"/>
    <col min="12802" max="12802" width="15.140625" customWidth="1"/>
    <col min="13046" max="13046" width="26.42578125" customWidth="1"/>
    <col min="13047" max="13047" width="27.85546875" customWidth="1"/>
    <col min="13048" max="13057" width="6.5703125" customWidth="1"/>
    <col min="13058" max="13058" width="15.140625" customWidth="1"/>
    <col min="13302" max="13302" width="26.42578125" customWidth="1"/>
    <col min="13303" max="13303" width="27.85546875" customWidth="1"/>
    <col min="13304" max="13313" width="6.5703125" customWidth="1"/>
    <col min="13314" max="13314" width="15.140625" customWidth="1"/>
    <col min="13558" max="13558" width="26.42578125" customWidth="1"/>
    <col min="13559" max="13559" width="27.85546875" customWidth="1"/>
    <col min="13560" max="13569" width="6.5703125" customWidth="1"/>
    <col min="13570" max="13570" width="15.140625" customWidth="1"/>
    <col min="13814" max="13814" width="26.42578125" customWidth="1"/>
    <col min="13815" max="13815" width="27.85546875" customWidth="1"/>
    <col min="13816" max="13825" width="6.5703125" customWidth="1"/>
    <col min="13826" max="13826" width="15.140625" customWidth="1"/>
    <col min="14070" max="14070" width="26.42578125" customWidth="1"/>
    <col min="14071" max="14071" width="27.85546875" customWidth="1"/>
    <col min="14072" max="14081" width="6.5703125" customWidth="1"/>
    <col min="14082" max="14082" width="15.140625" customWidth="1"/>
    <col min="14326" max="14326" width="26.42578125" customWidth="1"/>
    <col min="14327" max="14327" width="27.85546875" customWidth="1"/>
    <col min="14328" max="14337" width="6.5703125" customWidth="1"/>
    <col min="14338" max="14338" width="15.140625" customWidth="1"/>
    <col min="14582" max="14582" width="26.42578125" customWidth="1"/>
    <col min="14583" max="14583" width="27.85546875" customWidth="1"/>
    <col min="14584" max="14593" width="6.5703125" customWidth="1"/>
    <col min="14594" max="14594" width="15.140625" customWidth="1"/>
    <col min="14838" max="14838" width="26.42578125" customWidth="1"/>
    <col min="14839" max="14839" width="27.85546875" customWidth="1"/>
    <col min="14840" max="14849" width="6.5703125" customWidth="1"/>
    <col min="14850" max="14850" width="15.140625" customWidth="1"/>
    <col min="15094" max="15094" width="26.42578125" customWidth="1"/>
    <col min="15095" max="15095" width="27.85546875" customWidth="1"/>
    <col min="15096" max="15105" width="6.5703125" customWidth="1"/>
    <col min="15106" max="15106" width="15.140625" customWidth="1"/>
    <col min="15350" max="15350" width="26.42578125" customWidth="1"/>
    <col min="15351" max="15351" width="27.85546875" customWidth="1"/>
    <col min="15352" max="15361" width="6.5703125" customWidth="1"/>
    <col min="15362" max="15362" width="15.140625" customWidth="1"/>
    <col min="15606" max="15606" width="26.42578125" customWidth="1"/>
    <col min="15607" max="15607" width="27.85546875" customWidth="1"/>
    <col min="15608" max="15617" width="6.5703125" customWidth="1"/>
    <col min="15618" max="15618" width="15.140625" customWidth="1"/>
    <col min="15862" max="15862" width="26.42578125" customWidth="1"/>
    <col min="15863" max="15863" width="27.85546875" customWidth="1"/>
    <col min="15864" max="15873" width="6.5703125" customWidth="1"/>
    <col min="15874" max="15874" width="15.140625" customWidth="1"/>
    <col min="16118" max="16118" width="26.42578125" customWidth="1"/>
    <col min="16119" max="16119" width="27.85546875" customWidth="1"/>
    <col min="16120" max="16129" width="6.5703125" customWidth="1"/>
    <col min="16130" max="16130" width="15.140625" customWidth="1"/>
  </cols>
  <sheetData>
    <row r="1" spans="1:12" s="8" customFormat="1" x14ac:dyDescent="0.25">
      <c r="A1" s="8" t="s">
        <v>482</v>
      </c>
    </row>
    <row r="2" spans="1:12" s="8" customFormat="1" x14ac:dyDescent="0.25">
      <c r="A2" s="8" t="s">
        <v>568</v>
      </c>
    </row>
    <row r="3" spans="1:12" s="96" customFormat="1" ht="15.75" thickBot="1" x14ac:dyDescent="0.3"/>
    <row r="4" spans="1:12" ht="26.25" x14ac:dyDescent="0.25">
      <c r="A4" s="210" t="s">
        <v>153</v>
      </c>
      <c r="B4" s="211">
        <v>2006</v>
      </c>
      <c r="C4" s="211">
        <v>2007</v>
      </c>
      <c r="D4" s="211">
        <v>2008</v>
      </c>
      <c r="E4" s="211">
        <v>2009</v>
      </c>
      <c r="F4" s="211">
        <v>2010</v>
      </c>
      <c r="G4" s="211">
        <v>2011</v>
      </c>
      <c r="H4" s="211">
        <v>2012</v>
      </c>
      <c r="I4" s="211">
        <v>2013</v>
      </c>
      <c r="J4" s="211">
        <v>2014</v>
      </c>
      <c r="K4" s="211">
        <v>2015</v>
      </c>
      <c r="L4" s="212" t="s">
        <v>555</v>
      </c>
    </row>
    <row r="5" spans="1:12" ht="17.25" customHeight="1" x14ac:dyDescent="0.25">
      <c r="A5" s="213" t="s">
        <v>556</v>
      </c>
      <c r="B5" s="214">
        <v>-27.255813953488371</v>
      </c>
      <c r="C5" s="214">
        <v>-19.7</v>
      </c>
      <c r="D5" s="214">
        <v>-13.678065054211856</v>
      </c>
      <c r="E5" s="214">
        <v>-9.4220110847189336</v>
      </c>
      <c r="F5" s="214">
        <v>-3.4802784222737766</v>
      </c>
      <c r="G5" s="215">
        <v>2.9641185647425816</v>
      </c>
      <c r="H5" s="215">
        <v>14.308811641067109</v>
      </c>
      <c r="I5" s="215">
        <v>18.75505254648343</v>
      </c>
      <c r="J5" s="215">
        <v>35.481366459627317</v>
      </c>
      <c r="K5" s="215">
        <v>51.119691119691133</v>
      </c>
      <c r="L5" s="216">
        <f t="shared" ref="L5:L12" si="0">K5-B5</f>
        <v>78.375505073179511</v>
      </c>
    </row>
    <row r="6" spans="1:12" x14ac:dyDescent="0.25">
      <c r="A6" s="213" t="s">
        <v>557</v>
      </c>
      <c r="B6" s="214">
        <v>-22.408848832445713</v>
      </c>
      <c r="C6" s="214">
        <v>-9.9</v>
      </c>
      <c r="D6" s="214">
        <v>-2.5467568643056069</v>
      </c>
      <c r="E6" s="214">
        <v>0.97541943035505274</v>
      </c>
      <c r="F6" s="214">
        <v>7.6112412177985922</v>
      </c>
      <c r="G6" s="215">
        <v>9.0687271248475003</v>
      </c>
      <c r="H6" s="215">
        <v>6.7468010856921365</v>
      </c>
      <c r="I6" s="215">
        <v>18.10779371849555</v>
      </c>
      <c r="J6" s="215">
        <v>23.945312499999993</v>
      </c>
      <c r="K6" s="215">
        <v>39.960861056751455</v>
      </c>
      <c r="L6" s="216">
        <f t="shared" si="0"/>
        <v>62.369709889197168</v>
      </c>
    </row>
    <row r="7" spans="1:12" x14ac:dyDescent="0.25">
      <c r="A7" s="213" t="s">
        <v>164</v>
      </c>
      <c r="B7" s="214">
        <v>-26.97547683923705</v>
      </c>
      <c r="C7" s="214">
        <v>-28.8</v>
      </c>
      <c r="D7" s="214">
        <v>-33.211233211233221</v>
      </c>
      <c r="E7" s="214">
        <v>-32.539682539682538</v>
      </c>
      <c r="F7" s="214">
        <v>-28.205128205128208</v>
      </c>
      <c r="G7" s="215">
        <v>-21.703617269544928</v>
      </c>
      <c r="H7" s="215">
        <v>-15.936254980079678</v>
      </c>
      <c r="I7" s="215">
        <v>0.49800796812749715</v>
      </c>
      <c r="J7" s="215">
        <v>16.793168880455422</v>
      </c>
      <c r="K7" s="215">
        <v>29.272727272727277</v>
      </c>
      <c r="L7" s="216">
        <f t="shared" si="0"/>
        <v>56.248204111964327</v>
      </c>
    </row>
    <row r="8" spans="1:12" x14ac:dyDescent="0.25">
      <c r="A8" s="213" t="s">
        <v>558</v>
      </c>
      <c r="B8" s="214">
        <v>-44.248826291079808</v>
      </c>
      <c r="C8" s="214">
        <v>-38.700000000000003</v>
      </c>
      <c r="D8" s="214">
        <v>-36.253776435045317</v>
      </c>
      <c r="E8" s="214">
        <v>-31.191806331471138</v>
      </c>
      <c r="F8" s="214">
        <v>-30.195381882770867</v>
      </c>
      <c r="G8" s="215">
        <v>-23.456790123456791</v>
      </c>
      <c r="H8" s="215">
        <v>-14.773697694278399</v>
      </c>
      <c r="I8" s="215">
        <v>-7.0025619128949641</v>
      </c>
      <c r="J8" s="215">
        <v>2.6315789473684235</v>
      </c>
      <c r="K8" s="215">
        <v>5.4383116883116882</v>
      </c>
      <c r="L8" s="216">
        <f t="shared" si="0"/>
        <v>49.687137979391494</v>
      </c>
    </row>
    <row r="9" spans="1:12" x14ac:dyDescent="0.25">
      <c r="A9" s="213" t="s">
        <v>559</v>
      </c>
      <c r="B9" s="214">
        <v>-0.4777070063694307</v>
      </c>
      <c r="C9" s="214">
        <v>0</v>
      </c>
      <c r="D9" s="214">
        <v>3.1161473087818763</v>
      </c>
      <c r="E9" s="214">
        <v>7.7436582109479319</v>
      </c>
      <c r="F9" s="214">
        <v>14.211886304909557</v>
      </c>
      <c r="G9" s="215">
        <v>23.680823680823682</v>
      </c>
      <c r="H9" s="215">
        <v>25.471698113207548</v>
      </c>
      <c r="I9" s="215">
        <v>32.429245283018865</v>
      </c>
      <c r="J9" s="215">
        <v>39.411098527746326</v>
      </c>
      <c r="K9" s="215">
        <v>45.814977973568283</v>
      </c>
      <c r="L9" s="216">
        <f t="shared" si="0"/>
        <v>46.292684979937711</v>
      </c>
    </row>
    <row r="10" spans="1:12" x14ac:dyDescent="0.25">
      <c r="A10" s="213" t="s">
        <v>560</v>
      </c>
      <c r="B10" s="214">
        <v>-49.609375</v>
      </c>
      <c r="C10" s="214">
        <v>-54.4</v>
      </c>
      <c r="D10" s="214">
        <v>-51.428571428571431</v>
      </c>
      <c r="E10" s="214">
        <v>-35.362318840579718</v>
      </c>
      <c r="F10" s="214">
        <v>-35.200000000000003</v>
      </c>
      <c r="G10" s="215">
        <v>-31.645569620253163</v>
      </c>
      <c r="H10" s="215">
        <v>-31.799163179916324</v>
      </c>
      <c r="I10" s="215">
        <v>-20.920502092050217</v>
      </c>
      <c r="J10" s="215">
        <v>-14.772727272727277</v>
      </c>
      <c r="K10" s="215">
        <v>-3.8260869565217348</v>
      </c>
      <c r="L10" s="216">
        <f t="shared" si="0"/>
        <v>45.783288043478265</v>
      </c>
    </row>
    <row r="11" spans="1:12" x14ac:dyDescent="0.25">
      <c r="A11" s="213" t="s">
        <v>561</v>
      </c>
      <c r="B11" s="214">
        <v>6.9597069597069634</v>
      </c>
      <c r="C11" s="214">
        <v>10.5</v>
      </c>
      <c r="D11" s="214">
        <v>6.3589743589743506</v>
      </c>
      <c r="E11" s="214">
        <v>11.495327102803742</v>
      </c>
      <c r="F11" s="214">
        <v>9.7797356828193944</v>
      </c>
      <c r="G11" s="215">
        <v>14.677276746242265</v>
      </c>
      <c r="H11" s="215">
        <v>19.815281276238451</v>
      </c>
      <c r="I11" s="215">
        <v>34.089000839630565</v>
      </c>
      <c r="J11" s="215">
        <v>40.481927710843365</v>
      </c>
      <c r="K11" s="215">
        <v>46.966115051221429</v>
      </c>
      <c r="L11" s="216">
        <f t="shared" si="0"/>
        <v>40.006408091514466</v>
      </c>
    </row>
    <row r="12" spans="1:12" x14ac:dyDescent="0.25">
      <c r="A12" s="213" t="s">
        <v>159</v>
      </c>
      <c r="B12" s="214">
        <v>-46.39016897081413</v>
      </c>
      <c r="C12" s="214">
        <v>-46.8</v>
      </c>
      <c r="D12" s="214">
        <v>-43.833652007648183</v>
      </c>
      <c r="E12" s="214">
        <v>-38.930232558139529</v>
      </c>
      <c r="F12" s="214">
        <v>-43.512150389729477</v>
      </c>
      <c r="G12" s="215">
        <v>-37.165649929610503</v>
      </c>
      <c r="H12" s="215">
        <v>-21.662468513853906</v>
      </c>
      <c r="I12" s="215">
        <v>-25.088161209068023</v>
      </c>
      <c r="J12" s="215">
        <v>-19.878296146044619</v>
      </c>
      <c r="K12" s="215">
        <v>-14.764079147640791</v>
      </c>
      <c r="L12" s="216">
        <f t="shared" si="0"/>
        <v>31.626089823173338</v>
      </c>
    </row>
    <row r="13" spans="1:12" x14ac:dyDescent="0.25">
      <c r="A13" s="213" t="s">
        <v>562</v>
      </c>
      <c r="B13" s="217"/>
      <c r="C13" s="217"/>
      <c r="D13" s="214">
        <v>-70.134874759152211</v>
      </c>
      <c r="E13" s="214">
        <v>-74.125874125874134</v>
      </c>
      <c r="F13" s="214">
        <v>-68.971061093247584</v>
      </c>
      <c r="G13" s="215">
        <v>-62.183544303797468</v>
      </c>
      <c r="H13" s="215">
        <v>-57.562408223201167</v>
      </c>
      <c r="I13" s="215">
        <v>-50.660792951541843</v>
      </c>
      <c r="J13" s="215">
        <v>-43.912448700410401</v>
      </c>
      <c r="K13" s="215">
        <v>-42.015706806282722</v>
      </c>
      <c r="L13" s="216">
        <f>K13-D13</f>
        <v>28.119167952869489</v>
      </c>
    </row>
    <row r="14" spans="1:12" x14ac:dyDescent="0.25">
      <c r="A14" s="213" t="s">
        <v>161</v>
      </c>
      <c r="B14" s="214">
        <v>-29.532577903682721</v>
      </c>
      <c r="C14" s="214">
        <v>-26.2</v>
      </c>
      <c r="D14" s="214">
        <v>-28.856382978723403</v>
      </c>
      <c r="E14" s="214">
        <v>-26.025641025641029</v>
      </c>
      <c r="F14" s="214">
        <v>-32.23559214692844</v>
      </c>
      <c r="G14" s="215">
        <v>-28.08041504539559</v>
      </c>
      <c r="H14" s="215">
        <v>-17.803768680961664</v>
      </c>
      <c r="I14" s="215">
        <v>-12.605588044184543</v>
      </c>
      <c r="J14" s="215">
        <v>-3.4282018111254922</v>
      </c>
      <c r="K14" s="215">
        <v>-3.2734274711168152</v>
      </c>
      <c r="L14" s="216">
        <f t="shared" ref="L14:L26" si="1">K14-B14</f>
        <v>26.259150432565907</v>
      </c>
    </row>
    <row r="15" spans="1:12" x14ac:dyDescent="0.25">
      <c r="A15" s="213" t="s">
        <v>158</v>
      </c>
      <c r="B15" s="214">
        <v>-46.520618556701024</v>
      </c>
      <c r="C15" s="214">
        <v>-41</v>
      </c>
      <c r="D15" s="214">
        <v>-37.155963302752291</v>
      </c>
      <c r="E15" s="214">
        <v>-32.907348242811508</v>
      </c>
      <c r="F15" s="214">
        <v>-30</v>
      </c>
      <c r="G15" s="215">
        <v>-22.600619195046438</v>
      </c>
      <c r="H15" s="215">
        <v>-23.904761904761905</v>
      </c>
      <c r="I15" s="215">
        <v>-21.619047619047617</v>
      </c>
      <c r="J15" s="215">
        <v>-21.005385996409334</v>
      </c>
      <c r="K15" s="215">
        <v>-20.65404475043028</v>
      </c>
      <c r="L15" s="216">
        <f t="shared" si="1"/>
        <v>25.866573806270743</v>
      </c>
    </row>
    <row r="16" spans="1:12" x14ac:dyDescent="0.25">
      <c r="A16" s="213" t="s">
        <v>563</v>
      </c>
      <c r="B16" s="214">
        <v>-27.834433113377337</v>
      </c>
      <c r="C16" s="214">
        <v>-27.7</v>
      </c>
      <c r="D16" s="214">
        <v>-34.433443344334435</v>
      </c>
      <c r="E16" s="214">
        <v>-39.800734137388567</v>
      </c>
      <c r="F16" s="214">
        <v>-39.342578325629169</v>
      </c>
      <c r="G16" s="215">
        <v>-35.968586387434556</v>
      </c>
      <c r="H16" s="215">
        <v>-31.278280542986419</v>
      </c>
      <c r="I16" s="215">
        <v>-21.210407239819006</v>
      </c>
      <c r="J16" s="215">
        <v>-12.354570637119116</v>
      </c>
      <c r="K16" s="215">
        <v>-2.797586396050475</v>
      </c>
      <c r="L16" s="216">
        <f t="shared" si="1"/>
        <v>25.03684671732686</v>
      </c>
    </row>
    <row r="17" spans="1:12" x14ac:dyDescent="0.25">
      <c r="A17" s="213" t="s">
        <v>564</v>
      </c>
      <c r="B17" s="214">
        <v>-21.992238033635189</v>
      </c>
      <c r="C17" s="214">
        <v>-22</v>
      </c>
      <c r="D17" s="214">
        <v>-18.220597196831207</v>
      </c>
      <c r="E17" s="214">
        <v>-19.894366197183093</v>
      </c>
      <c r="F17" s="214">
        <v>-21.623188405797105</v>
      </c>
      <c r="G17" s="215">
        <v>-18.571428571428577</v>
      </c>
      <c r="H17" s="215">
        <v>-16.746411483253585</v>
      </c>
      <c r="I17" s="215">
        <v>-19.856459330143533</v>
      </c>
      <c r="J17" s="215">
        <v>-13.666072489601897</v>
      </c>
      <c r="K17" s="215">
        <v>-2.0697811945594409</v>
      </c>
      <c r="L17" s="216">
        <f t="shared" si="1"/>
        <v>19.92245683907575</v>
      </c>
    </row>
    <row r="18" spans="1:12" x14ac:dyDescent="0.25">
      <c r="A18" s="213" t="s">
        <v>155</v>
      </c>
      <c r="B18" s="214">
        <v>-26.923076923076927</v>
      </c>
      <c r="C18" s="214">
        <v>-23.8</v>
      </c>
      <c r="D18" s="214">
        <v>-22.096774193548384</v>
      </c>
      <c r="E18" s="214">
        <v>-23.179791976225861</v>
      </c>
      <c r="F18" s="214">
        <v>-14.184397163120568</v>
      </c>
      <c r="G18" s="215">
        <v>-18.934081346423557</v>
      </c>
      <c r="H18" s="215">
        <v>-12.685560053981112</v>
      </c>
      <c r="I18" s="215">
        <v>-16.734143049932527</v>
      </c>
      <c r="J18" s="215">
        <v>-15.73604060913706</v>
      </c>
      <c r="K18" s="215">
        <v>-7.047387606318348</v>
      </c>
      <c r="L18" s="216">
        <f t="shared" si="1"/>
        <v>19.875689316758578</v>
      </c>
    </row>
    <row r="19" spans="1:12" x14ac:dyDescent="0.25">
      <c r="A19" s="213" t="s">
        <v>163</v>
      </c>
      <c r="B19" s="214">
        <v>6.4315352697095349</v>
      </c>
      <c r="C19" s="214">
        <v>1.1000000000000001</v>
      </c>
      <c r="D19" s="214">
        <v>-10.03649635036497</v>
      </c>
      <c r="E19" s="214">
        <v>-26.694915254237291</v>
      </c>
      <c r="F19" s="214">
        <v>-26.065573770491806</v>
      </c>
      <c r="G19" s="215">
        <v>-23.746918652424</v>
      </c>
      <c r="H19" s="215">
        <v>-14.014839241549884</v>
      </c>
      <c r="I19" s="215">
        <v>-6.0181368507831854</v>
      </c>
      <c r="J19" s="215">
        <v>5.4718477398889878</v>
      </c>
      <c r="K19" s="215">
        <v>16.184519155590309</v>
      </c>
      <c r="L19" s="216">
        <f t="shared" si="1"/>
        <v>9.7529838858807736</v>
      </c>
    </row>
    <row r="20" spans="1:12" x14ac:dyDescent="0.25">
      <c r="A20" s="213" t="s">
        <v>160</v>
      </c>
      <c r="B20" s="214">
        <v>-16.605166051660522</v>
      </c>
      <c r="C20" s="214">
        <v>-29</v>
      </c>
      <c r="D20" s="214">
        <v>-30.944625407166114</v>
      </c>
      <c r="E20" s="214">
        <v>-30.838323353293408</v>
      </c>
      <c r="F20" s="214">
        <v>-33.620689655172413</v>
      </c>
      <c r="G20" s="215">
        <v>-39.828080229226366</v>
      </c>
      <c r="H20" s="215">
        <v>-43.717277486910994</v>
      </c>
      <c r="I20" s="215">
        <v>-26.178010471204189</v>
      </c>
      <c r="J20" s="215">
        <v>-16.500000000000004</v>
      </c>
      <c r="K20" s="215">
        <v>-12.318840579710141</v>
      </c>
      <c r="L20" s="216">
        <f t="shared" si="1"/>
        <v>4.2863254719503807</v>
      </c>
    </row>
    <row r="21" spans="1:12" x14ac:dyDescent="0.25">
      <c r="A21" s="213" t="s">
        <v>565</v>
      </c>
      <c r="B21" s="214">
        <v>-33.426966292134829</v>
      </c>
      <c r="C21" s="214">
        <v>-30.3</v>
      </c>
      <c r="D21" s="214">
        <v>-37.5</v>
      </c>
      <c r="E21" s="214">
        <v>-43.497757847533627</v>
      </c>
      <c r="F21" s="214">
        <v>-46.680942184154169</v>
      </c>
      <c r="G21" s="215">
        <v>-45.762711864406775</v>
      </c>
      <c r="H21" s="215">
        <v>-52.961082910321487</v>
      </c>
      <c r="I21" s="215">
        <v>-36.040609137055839</v>
      </c>
      <c r="J21" s="215">
        <v>-35.02377179080824</v>
      </c>
      <c r="K21" s="215">
        <v>-34.365325077399376</v>
      </c>
      <c r="L21" s="216">
        <f t="shared" si="1"/>
        <v>-0.93835878526454763</v>
      </c>
    </row>
    <row r="22" spans="1:12" x14ac:dyDescent="0.25">
      <c r="A22" s="213" t="s">
        <v>157</v>
      </c>
      <c r="B22" s="214">
        <v>-17.168674698795176</v>
      </c>
      <c r="C22" s="214">
        <v>-17.8</v>
      </c>
      <c r="D22" s="214">
        <v>-16.793893129770993</v>
      </c>
      <c r="E22" s="214">
        <v>-15.575620767494346</v>
      </c>
      <c r="F22" s="214">
        <v>-12.394957983193274</v>
      </c>
      <c r="G22" s="215">
        <v>-14.314928425357859</v>
      </c>
      <c r="H22" s="215">
        <v>-25.375939849624064</v>
      </c>
      <c r="I22" s="215">
        <v>-19.924812030075195</v>
      </c>
      <c r="J22" s="215">
        <v>-17.966101694915263</v>
      </c>
      <c r="K22" s="215">
        <v>-21.894409937888199</v>
      </c>
      <c r="L22" s="216">
        <f t="shared" si="1"/>
        <v>-4.725735239093023</v>
      </c>
    </row>
    <row r="23" spans="1:12" x14ac:dyDescent="0.25">
      <c r="A23" s="213" t="s">
        <v>566</v>
      </c>
      <c r="B23" s="214">
        <v>-19.091673675357455</v>
      </c>
      <c r="C23" s="214">
        <v>-31.2</v>
      </c>
      <c r="D23" s="214">
        <v>-44.191343963553528</v>
      </c>
      <c r="E23" s="214">
        <v>-47.943262411347511</v>
      </c>
      <c r="F23" s="214">
        <v>-47.62237762237762</v>
      </c>
      <c r="G23" s="215">
        <v>-52.997932460372155</v>
      </c>
      <c r="H23" s="215">
        <v>-49.631901840490791</v>
      </c>
      <c r="I23" s="215">
        <v>-36.993865030674847</v>
      </c>
      <c r="J23" s="215">
        <v>-32.370283018867923</v>
      </c>
      <c r="K23" s="215">
        <v>-24.328954882924052</v>
      </c>
      <c r="L23" s="216">
        <f t="shared" si="1"/>
        <v>-5.2372812075665962</v>
      </c>
    </row>
    <row r="24" spans="1:12" x14ac:dyDescent="0.25">
      <c r="A24" s="213" t="s">
        <v>156</v>
      </c>
      <c r="B24" s="214">
        <v>-2.1454112038140609</v>
      </c>
      <c r="C24" s="214">
        <v>-6.3</v>
      </c>
      <c r="D24" s="214">
        <v>-5.4526748971193513</v>
      </c>
      <c r="E24" s="214">
        <v>-8.2940622054665312</v>
      </c>
      <c r="F24" s="214">
        <v>-8.757819481680059</v>
      </c>
      <c r="G24" s="215">
        <v>-14.53744493392071</v>
      </c>
      <c r="H24" s="215">
        <v>-14.01006711409396</v>
      </c>
      <c r="I24" s="215">
        <v>-13.590604026845632</v>
      </c>
      <c r="J24" s="215">
        <v>-13.101815311760063</v>
      </c>
      <c r="K24" s="215">
        <v>-14.382530120481928</v>
      </c>
      <c r="L24" s="216">
        <f t="shared" si="1"/>
        <v>-12.237118916667868</v>
      </c>
    </row>
    <row r="25" spans="1:12" x14ac:dyDescent="0.25">
      <c r="A25" s="213" t="s">
        <v>567</v>
      </c>
      <c r="B25" s="214">
        <v>60.348583877995658</v>
      </c>
      <c r="C25" s="214">
        <v>43.5</v>
      </c>
      <c r="D25" s="214">
        <v>40.559440559440532</v>
      </c>
      <c r="E25" s="214">
        <v>23.29192546583851</v>
      </c>
      <c r="F25" s="214">
        <v>9.5305832147937402</v>
      </c>
      <c r="G25" s="215">
        <v>-6.4032697547683899</v>
      </c>
      <c r="H25" s="215">
        <v>-18.925233644859812</v>
      </c>
      <c r="I25" s="215">
        <v>-20.32710280373832</v>
      </c>
      <c r="J25" s="215">
        <v>-25.957446808510639</v>
      </c>
      <c r="K25" s="215">
        <v>-28.220255653883974</v>
      </c>
      <c r="L25" s="216">
        <f t="shared" si="1"/>
        <v>-88.568839531879632</v>
      </c>
    </row>
    <row r="26" spans="1:12" ht="15.75" thickBot="1" x14ac:dyDescent="0.3">
      <c r="A26" s="213" t="s">
        <v>162</v>
      </c>
      <c r="B26" s="218">
        <v>71.299093655589118</v>
      </c>
      <c r="C26" s="218">
        <v>82.4</v>
      </c>
      <c r="D26" s="218">
        <v>79.856115107913666</v>
      </c>
      <c r="E26" s="218"/>
      <c r="F26" s="218">
        <v>-54.491017964071858</v>
      </c>
      <c r="G26" s="219">
        <v>-43.659043659043654</v>
      </c>
      <c r="H26" s="219">
        <v>-73.678264798915507</v>
      </c>
      <c r="I26" s="219">
        <v>-28.445549028468136</v>
      </c>
      <c r="J26" s="219">
        <v>-36.904418134565404</v>
      </c>
      <c r="K26" s="219">
        <v>-51.982696467195382</v>
      </c>
      <c r="L26" s="220">
        <f t="shared" si="1"/>
        <v>-123.2817901227845</v>
      </c>
    </row>
    <row r="27" spans="1:12" s="96" customFormat="1" ht="4.5" customHeight="1" x14ac:dyDescent="0.25">
      <c r="A27" s="213"/>
      <c r="B27" s="221"/>
      <c r="C27" s="221"/>
      <c r="D27" s="221"/>
      <c r="E27" s="221"/>
      <c r="F27" s="221"/>
      <c r="G27" s="222"/>
      <c r="H27" s="222"/>
      <c r="I27" s="222"/>
      <c r="J27" s="222"/>
      <c r="K27" s="222"/>
      <c r="L27" s="223"/>
    </row>
    <row r="28" spans="1:12" ht="15.75" thickBot="1" x14ac:dyDescent="0.3">
      <c r="A28" s="224" t="s">
        <v>165</v>
      </c>
      <c r="B28" s="225">
        <v>-18.812989921612541</v>
      </c>
      <c r="C28" s="225">
        <v>-17.2</v>
      </c>
      <c r="D28" s="225">
        <v>-16.750756811301713</v>
      </c>
      <c r="E28" s="225">
        <v>-15.604186489058044</v>
      </c>
      <c r="F28" s="225">
        <v>-14.246068455134143</v>
      </c>
      <c r="G28" s="226">
        <v>-11.42322097378276</v>
      </c>
      <c r="H28" s="226">
        <v>-8.093525179856103</v>
      </c>
      <c r="I28" s="226">
        <v>-1.7086330935251755</v>
      </c>
      <c r="J28" s="226">
        <v>5.0043140638481454</v>
      </c>
      <c r="K28" s="226">
        <v>12.162162162162158</v>
      </c>
      <c r="L28" s="220">
        <f>K28-B28</f>
        <v>30.975152083774699</v>
      </c>
    </row>
    <row r="30" spans="1:12" x14ac:dyDescent="0.25">
      <c r="A30" t="s">
        <v>166</v>
      </c>
    </row>
  </sheetData>
  <conditionalFormatting sqref="B28:K28">
    <cfRule type="colorScale" priority="3">
      <colorScale>
        <cfvo type="min"/>
        <cfvo type="percentile" val="50"/>
        <cfvo type="max"/>
        <color rgb="FF5A8AC6"/>
        <color rgb="FFFCFCFF"/>
        <color rgb="FFF8696B"/>
      </colorScale>
    </cfRule>
  </conditionalFormatting>
  <conditionalFormatting sqref="B5:K25">
    <cfRule type="colorScale" priority="5">
      <colorScale>
        <cfvo type="min"/>
        <cfvo type="percentile" val="50"/>
        <cfvo type="max"/>
        <color rgb="FF5A8AC6"/>
        <color rgb="FFFCFCFF"/>
        <color rgb="FFF8696B"/>
      </colorScale>
    </cfRule>
  </conditionalFormatting>
  <conditionalFormatting sqref="B26:K27">
    <cfRule type="colorScale" priority="6">
      <colorScale>
        <cfvo type="min"/>
        <cfvo type="percentile" val="50"/>
        <cfvo type="max"/>
        <color rgb="FF5A8AC6"/>
        <color rgb="FFFCFCFF"/>
        <color rgb="FFF8696B"/>
      </colorScale>
    </cfRule>
  </conditionalFormatting>
  <conditionalFormatting sqref="L5:L28">
    <cfRule type="colorScale" priority="4">
      <colorScale>
        <cfvo type="min"/>
        <cfvo type="percentile" val="50"/>
        <cfvo type="max"/>
        <color rgb="FF63BE7B"/>
        <color rgb="FFFFEB84"/>
        <color rgb="FFF8696B"/>
      </colorScale>
    </cfRule>
  </conditionalFormatting>
  <conditionalFormatting sqref="B5:K28">
    <cfRule type="colorScale" priority="7">
      <colorScale>
        <cfvo type="min"/>
        <cfvo type="percentile" val="50"/>
        <cfvo type="max"/>
        <color rgb="FFF8696B"/>
        <color rgb="FFFFEB84"/>
        <color rgb="FF63BE7B"/>
      </colorScale>
    </cfRule>
  </conditionalFormatting>
  <conditionalFormatting sqref="B5:L28">
    <cfRule type="colorScale" priority="1">
      <colorScale>
        <cfvo type="min"/>
        <cfvo type="max"/>
        <color rgb="FFFCFCFF"/>
        <color rgb="FF63BE7B"/>
      </colorScale>
    </cfRule>
    <cfRule type="colorScale" priority="2">
      <colorScale>
        <cfvo type="min"/>
        <cfvo type="percentile" val="50"/>
        <cfvo type="max"/>
        <color rgb="FF5A8AC6"/>
        <color rgb="FFFCFCFF"/>
        <color rgb="FFF8696B"/>
      </colorScale>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90" zoomScaleNormal="90" workbookViewId="0">
      <selection activeCell="I4" sqref="I4"/>
    </sheetView>
  </sheetViews>
  <sheetFormatPr defaultRowHeight="15" x14ac:dyDescent="0.25"/>
  <cols>
    <col min="1" max="1" width="23.42578125" customWidth="1"/>
    <col min="2" max="2" width="13.140625" customWidth="1"/>
    <col min="3" max="3" width="11.85546875" customWidth="1"/>
    <col min="4" max="5" width="13.85546875" customWidth="1"/>
    <col min="6" max="6" width="11.42578125" customWidth="1"/>
    <col min="7" max="7" width="14.5703125" customWidth="1"/>
    <col min="9" max="9" width="11.140625" customWidth="1"/>
  </cols>
  <sheetData>
    <row r="1" spans="1:16" s="96" customFormat="1" x14ac:dyDescent="0.25">
      <c r="A1" s="8" t="s">
        <v>475</v>
      </c>
    </row>
    <row r="2" spans="1:16" s="96" customFormat="1" x14ac:dyDescent="0.25">
      <c r="A2" s="8" t="s">
        <v>569</v>
      </c>
    </row>
    <row r="3" spans="1:16" s="96" customFormat="1" x14ac:dyDescent="0.25"/>
    <row r="4" spans="1:16" s="103" customFormat="1" ht="105" x14ac:dyDescent="0.25">
      <c r="A4" s="106" t="s">
        <v>154</v>
      </c>
      <c r="B4" s="100" t="s">
        <v>442</v>
      </c>
      <c r="C4" s="100" t="s">
        <v>369</v>
      </c>
      <c r="D4" s="100" t="s">
        <v>443</v>
      </c>
      <c r="E4" s="100" t="s">
        <v>370</v>
      </c>
      <c r="F4" s="100" t="s">
        <v>444</v>
      </c>
      <c r="G4" s="100" t="s">
        <v>371</v>
      </c>
      <c r="H4" s="108"/>
      <c r="I4" s="108"/>
      <c r="J4" s="108"/>
      <c r="K4" s="108"/>
      <c r="L4" s="108"/>
      <c r="M4" s="108"/>
      <c r="N4" s="108"/>
      <c r="O4" s="108"/>
      <c r="P4" s="108"/>
    </row>
    <row r="5" spans="1:16" x14ac:dyDescent="0.25">
      <c r="A5" s="106">
        <v>2005</v>
      </c>
      <c r="B5" s="242">
        <v>1.03</v>
      </c>
      <c r="C5" s="242">
        <v>2</v>
      </c>
      <c r="D5" s="242">
        <v>1.6</v>
      </c>
      <c r="E5" s="242">
        <v>4.7300000000000004</v>
      </c>
      <c r="F5" s="242">
        <v>2.0699999999999998</v>
      </c>
      <c r="G5" s="242">
        <v>1.69</v>
      </c>
      <c r="H5" s="43"/>
      <c r="I5" s="43"/>
      <c r="J5" s="43"/>
      <c r="K5" s="43"/>
      <c r="L5" s="43"/>
      <c r="M5" s="43"/>
      <c r="N5" s="43"/>
      <c r="O5" s="43"/>
      <c r="P5" s="43"/>
    </row>
    <row r="6" spans="1:16" x14ac:dyDescent="0.25">
      <c r="A6" s="106">
        <v>2006</v>
      </c>
      <c r="B6" s="242">
        <v>2.77</v>
      </c>
      <c r="C6" s="242">
        <v>1.85</v>
      </c>
      <c r="D6" s="242">
        <v>1.62</v>
      </c>
      <c r="E6" s="242">
        <v>4.3600000000000003</v>
      </c>
      <c r="F6" s="242">
        <v>2.71</v>
      </c>
      <c r="G6" s="242">
        <v>0.75</v>
      </c>
      <c r="H6" s="43"/>
      <c r="I6" s="43"/>
      <c r="J6" s="43"/>
      <c r="K6" s="43"/>
      <c r="L6" s="43"/>
      <c r="M6" s="43"/>
      <c r="N6" s="43"/>
      <c r="O6" s="43"/>
      <c r="P6" s="43"/>
    </row>
    <row r="7" spans="1:16" x14ac:dyDescent="0.25">
      <c r="A7" s="106">
        <v>2007</v>
      </c>
      <c r="B7" s="242">
        <v>3.46</v>
      </c>
      <c r="C7" s="242">
        <v>2.2200000000000002</v>
      </c>
      <c r="D7" s="242">
        <v>1.97</v>
      </c>
      <c r="E7" s="242">
        <v>3.03</v>
      </c>
      <c r="F7" s="242">
        <v>3.51</v>
      </c>
      <c r="G7" s="242">
        <v>0.47</v>
      </c>
      <c r="H7" s="43"/>
      <c r="I7" s="43"/>
      <c r="J7" s="43"/>
      <c r="K7" s="43"/>
      <c r="L7" s="43"/>
      <c r="M7" s="43"/>
      <c r="N7" s="43"/>
      <c r="O7" s="43"/>
      <c r="P7" s="43"/>
    </row>
    <row r="8" spans="1:16" x14ac:dyDescent="0.25">
      <c r="A8" s="106">
        <v>2008</v>
      </c>
      <c r="B8" s="242">
        <v>5.79</v>
      </c>
      <c r="C8" s="242">
        <v>1.26</v>
      </c>
      <c r="D8" s="242">
        <v>2.46</v>
      </c>
      <c r="E8" s="242">
        <v>2.06</v>
      </c>
      <c r="F8" s="242">
        <v>4.67</v>
      </c>
      <c r="G8" s="242">
        <v>0.44</v>
      </c>
      <c r="H8" s="43"/>
      <c r="I8" s="43"/>
      <c r="J8" s="43"/>
      <c r="K8" s="43"/>
      <c r="L8" s="43"/>
      <c r="M8" s="43"/>
      <c r="N8" s="43"/>
      <c r="O8" s="43"/>
      <c r="P8" s="43"/>
    </row>
    <row r="9" spans="1:16" x14ac:dyDescent="0.25">
      <c r="A9" s="106">
        <v>2009</v>
      </c>
      <c r="B9" s="242">
        <v>7.34</v>
      </c>
      <c r="C9" s="242">
        <v>2.2400000000000002</v>
      </c>
      <c r="D9" s="242">
        <v>2.91</v>
      </c>
      <c r="E9" s="242">
        <v>2.5299999999999998</v>
      </c>
      <c r="F9" s="242">
        <v>5.09</v>
      </c>
      <c r="G9" s="242">
        <v>0.55000000000000004</v>
      </c>
      <c r="H9" s="43"/>
      <c r="I9" s="43"/>
      <c r="J9" s="43"/>
      <c r="K9" s="43"/>
      <c r="L9" s="43"/>
      <c r="M9" s="43"/>
      <c r="N9" s="43"/>
      <c r="O9" s="43"/>
      <c r="P9" s="43"/>
    </row>
    <row r="10" spans="1:16" x14ac:dyDescent="0.25">
      <c r="A10" s="106">
        <v>2010</v>
      </c>
      <c r="B10" s="242">
        <v>8.94</v>
      </c>
      <c r="C10" s="242">
        <v>1.1200000000000001</v>
      </c>
      <c r="D10" s="242">
        <v>2.81</v>
      </c>
      <c r="E10" s="242">
        <v>2.19</v>
      </c>
      <c r="F10" s="242">
        <v>6.18</v>
      </c>
      <c r="G10" s="242">
        <v>0.63</v>
      </c>
      <c r="H10" s="43"/>
      <c r="I10" s="43"/>
      <c r="J10" s="43"/>
      <c r="K10" s="43"/>
      <c r="L10" s="43"/>
      <c r="M10" s="43"/>
      <c r="N10" s="43"/>
      <c r="O10" s="43"/>
      <c r="P10" s="43"/>
    </row>
    <row r="11" spans="1:16" x14ac:dyDescent="0.25">
      <c r="A11" s="106">
        <v>2011</v>
      </c>
      <c r="B11" s="242">
        <v>7.95</v>
      </c>
      <c r="C11" s="242">
        <v>0.83</v>
      </c>
      <c r="D11" s="242">
        <v>3.14</v>
      </c>
      <c r="E11" s="242">
        <v>1.83</v>
      </c>
      <c r="F11" s="242">
        <v>4.9800000000000004</v>
      </c>
      <c r="G11" s="242">
        <v>0.41</v>
      </c>
      <c r="H11" s="43"/>
      <c r="I11" s="43"/>
      <c r="J11" s="43"/>
      <c r="K11" s="43"/>
      <c r="L11" s="43"/>
      <c r="M11" s="43"/>
      <c r="N11" s="43"/>
      <c r="O11" s="43"/>
      <c r="P11" s="43"/>
    </row>
    <row r="12" spans="1:16" x14ac:dyDescent="0.25">
      <c r="A12" s="106">
        <v>2012</v>
      </c>
      <c r="B12" s="242">
        <v>8.64</v>
      </c>
      <c r="C12" s="242">
        <v>0.71</v>
      </c>
      <c r="D12" s="242">
        <v>3.58</v>
      </c>
      <c r="E12" s="242">
        <v>1.28</v>
      </c>
      <c r="F12" s="242">
        <v>4.6399999999999997</v>
      </c>
      <c r="G12" s="242">
        <v>0.31</v>
      </c>
      <c r="H12" s="43"/>
      <c r="I12" s="43"/>
      <c r="J12" s="43"/>
      <c r="K12" s="43"/>
      <c r="L12" s="43"/>
      <c r="M12" s="43"/>
      <c r="N12" s="43"/>
      <c r="O12" s="43"/>
      <c r="P12" s="43"/>
    </row>
    <row r="13" spans="1:16" x14ac:dyDescent="0.25">
      <c r="A13" s="106">
        <v>2013</v>
      </c>
      <c r="B13" s="242">
        <v>6.87</v>
      </c>
      <c r="C13" s="242">
        <v>1.17</v>
      </c>
      <c r="D13" s="242">
        <v>3.53</v>
      </c>
      <c r="E13" s="242">
        <v>0.71</v>
      </c>
      <c r="F13" s="242">
        <v>4.84</v>
      </c>
      <c r="G13" s="242">
        <v>0.43</v>
      </c>
      <c r="H13" s="43"/>
      <c r="I13" s="43"/>
      <c r="J13" s="43"/>
      <c r="K13" s="43"/>
      <c r="L13" s="43"/>
      <c r="M13" s="43"/>
      <c r="N13" s="43"/>
      <c r="O13" s="43"/>
      <c r="P13" s="43"/>
    </row>
    <row r="14" spans="1:16" x14ac:dyDescent="0.25">
      <c r="A14" s="106">
        <v>2014</v>
      </c>
      <c r="B14" s="242">
        <v>8.6199999999999992</v>
      </c>
      <c r="C14" s="242">
        <v>0.25</v>
      </c>
      <c r="D14" s="242">
        <v>3.28</v>
      </c>
      <c r="E14" s="242">
        <v>0.51</v>
      </c>
      <c r="F14" s="242">
        <v>5.35</v>
      </c>
      <c r="G14" s="242">
        <v>0.51</v>
      </c>
      <c r="H14" s="43"/>
      <c r="I14" s="43"/>
      <c r="J14" s="43"/>
      <c r="K14" s="43"/>
      <c r="L14" s="43"/>
      <c r="M14" s="43"/>
      <c r="N14" s="43"/>
      <c r="O14" s="43"/>
      <c r="P14" s="43"/>
    </row>
    <row r="15" spans="1:16" x14ac:dyDescent="0.25">
      <c r="A15" s="106">
        <v>2015</v>
      </c>
      <c r="B15" s="242">
        <v>7.9</v>
      </c>
      <c r="C15" s="242">
        <v>0.12</v>
      </c>
      <c r="D15" s="242">
        <v>3.45</v>
      </c>
      <c r="E15" s="242">
        <v>0.17</v>
      </c>
      <c r="F15" s="242">
        <v>6.5</v>
      </c>
      <c r="G15" s="242">
        <v>0.06</v>
      </c>
      <c r="H15" s="43"/>
      <c r="I15" s="43"/>
      <c r="J15" s="43"/>
      <c r="K15" s="43"/>
      <c r="L15" s="43"/>
      <c r="M15" s="43"/>
      <c r="N15" s="43"/>
      <c r="O15" s="43"/>
      <c r="P15" s="43"/>
    </row>
    <row r="16" spans="1:16" x14ac:dyDescent="0.25">
      <c r="A16" s="243" t="s">
        <v>372</v>
      </c>
      <c r="B16" s="242">
        <v>6.3</v>
      </c>
      <c r="C16" s="242">
        <v>0.93</v>
      </c>
      <c r="D16" s="242">
        <v>2.84</v>
      </c>
      <c r="E16" s="242">
        <v>1.64</v>
      </c>
      <c r="F16" s="242">
        <v>4.59</v>
      </c>
      <c r="G16" s="242">
        <v>0.46</v>
      </c>
      <c r="H16" s="43"/>
      <c r="I16" s="43"/>
      <c r="J16" s="43"/>
      <c r="K16" s="43"/>
      <c r="L16" s="43"/>
      <c r="M16" s="43"/>
      <c r="N16" s="43"/>
      <c r="O16" s="43"/>
      <c r="P16" s="43"/>
    </row>
    <row r="17" spans="1:16" x14ac:dyDescent="0.25">
      <c r="A17" s="43"/>
      <c r="B17" s="43"/>
      <c r="C17" s="43"/>
      <c r="D17" s="43"/>
      <c r="E17" s="43"/>
      <c r="F17" s="43"/>
      <c r="G17" s="43"/>
      <c r="H17" s="43"/>
      <c r="I17" s="43"/>
      <c r="J17" s="43"/>
      <c r="K17" s="43"/>
      <c r="L17" s="43"/>
      <c r="M17" s="43"/>
      <c r="N17" s="43"/>
      <c r="O17" s="43"/>
      <c r="P17" s="43"/>
    </row>
    <row r="18" spans="1:16" ht="15.75" thickBot="1" x14ac:dyDescent="0.3">
      <c r="A18" s="228" t="s">
        <v>329</v>
      </c>
      <c r="B18" s="43"/>
      <c r="C18" s="43"/>
      <c r="D18" s="43"/>
      <c r="E18" s="43"/>
      <c r="F18" s="43"/>
      <c r="G18" s="43"/>
      <c r="H18" s="43"/>
      <c r="I18" s="43"/>
      <c r="J18" s="43"/>
      <c r="K18" s="43"/>
      <c r="L18" s="43"/>
      <c r="M18" s="43"/>
      <c r="N18" s="43"/>
      <c r="O18" s="43"/>
      <c r="P18" s="43"/>
    </row>
    <row r="19" spans="1:16" ht="15.75" thickBot="1" x14ac:dyDescent="0.3">
      <c r="A19" s="229"/>
      <c r="B19" s="276" t="s">
        <v>81</v>
      </c>
      <c r="C19" s="277"/>
      <c r="D19" s="277"/>
      <c r="E19" s="277"/>
      <c r="F19" s="278"/>
      <c r="G19" s="279" t="s">
        <v>82</v>
      </c>
      <c r="H19" s="280"/>
      <c r="I19" s="280"/>
      <c r="J19" s="280"/>
      <c r="K19" s="281"/>
      <c r="L19" s="279" t="s">
        <v>174</v>
      </c>
      <c r="M19" s="280"/>
      <c r="N19" s="280"/>
      <c r="O19" s="280"/>
      <c r="P19" s="281"/>
    </row>
    <row r="20" spans="1:16" ht="105" x14ac:dyDescent="0.25">
      <c r="A20" s="61" t="s">
        <v>74</v>
      </c>
      <c r="B20" s="230" t="s">
        <v>365</v>
      </c>
      <c r="C20" s="59" t="s">
        <v>366</v>
      </c>
      <c r="D20" s="59" t="s">
        <v>367</v>
      </c>
      <c r="E20" s="59" t="s">
        <v>368</v>
      </c>
      <c r="F20" s="60" t="s">
        <v>369</v>
      </c>
      <c r="G20" s="230" t="s">
        <v>365</v>
      </c>
      <c r="H20" s="59" t="s">
        <v>366</v>
      </c>
      <c r="I20" s="59" t="s">
        <v>367</v>
      </c>
      <c r="J20" s="59" t="s">
        <v>368</v>
      </c>
      <c r="K20" s="60" t="s">
        <v>370</v>
      </c>
      <c r="L20" s="230" t="s">
        <v>365</v>
      </c>
      <c r="M20" s="59" t="s">
        <v>366</v>
      </c>
      <c r="N20" s="59" t="s">
        <v>367</v>
      </c>
      <c r="O20" s="59" t="s">
        <v>368</v>
      </c>
      <c r="P20" s="60" t="s">
        <v>371</v>
      </c>
    </row>
    <row r="21" spans="1:16" x14ac:dyDescent="0.25">
      <c r="A21" s="231">
        <v>2005</v>
      </c>
      <c r="B21" s="232">
        <v>1069</v>
      </c>
      <c r="C21" s="233">
        <v>11</v>
      </c>
      <c r="D21" s="234">
        <v>1.03</v>
      </c>
      <c r="E21" s="233">
        <v>22</v>
      </c>
      <c r="F21" s="235">
        <f>E21/C21</f>
        <v>2</v>
      </c>
      <c r="G21" s="232">
        <v>11383</v>
      </c>
      <c r="H21" s="233">
        <v>182</v>
      </c>
      <c r="I21" s="234">
        <v>1.6</v>
      </c>
      <c r="J21" s="233">
        <v>860</v>
      </c>
      <c r="K21" s="235">
        <f>J21/H21</f>
        <v>4.7252747252747254</v>
      </c>
      <c r="L21" s="232">
        <v>1543</v>
      </c>
      <c r="M21" s="233">
        <v>32</v>
      </c>
      <c r="N21" s="234">
        <v>2.0699999999999998</v>
      </c>
      <c r="O21" s="233">
        <v>54</v>
      </c>
      <c r="P21" s="235">
        <v>1.69</v>
      </c>
    </row>
    <row r="22" spans="1:16" x14ac:dyDescent="0.25">
      <c r="A22" s="231">
        <v>2006</v>
      </c>
      <c r="B22" s="232">
        <v>1191</v>
      </c>
      <c r="C22" s="233">
        <v>33</v>
      </c>
      <c r="D22" s="234">
        <v>2.77</v>
      </c>
      <c r="E22" s="233">
        <v>61</v>
      </c>
      <c r="F22" s="235">
        <f t="shared" ref="F22:F32" si="0">E22/C22</f>
        <v>1.8484848484848484</v>
      </c>
      <c r="G22" s="232">
        <v>12260</v>
      </c>
      <c r="H22" s="233">
        <v>199</v>
      </c>
      <c r="I22" s="234">
        <v>1.62</v>
      </c>
      <c r="J22" s="233">
        <v>867</v>
      </c>
      <c r="K22" s="235">
        <f t="shared" ref="K22:K32" si="1">J22/H22</f>
        <v>4.3567839195979898</v>
      </c>
      <c r="L22" s="232">
        <v>1881</v>
      </c>
      <c r="M22" s="233">
        <v>51</v>
      </c>
      <c r="N22" s="234">
        <v>2.71</v>
      </c>
      <c r="O22" s="233">
        <v>38</v>
      </c>
      <c r="P22" s="235">
        <v>0.75</v>
      </c>
    </row>
    <row r="23" spans="1:16" x14ac:dyDescent="0.25">
      <c r="A23" s="231">
        <v>2007</v>
      </c>
      <c r="B23" s="232">
        <v>1445</v>
      </c>
      <c r="C23" s="233">
        <v>50</v>
      </c>
      <c r="D23" s="234">
        <v>3.46</v>
      </c>
      <c r="E23" s="233">
        <v>111</v>
      </c>
      <c r="F23" s="235">
        <f t="shared" si="0"/>
        <v>2.2200000000000002</v>
      </c>
      <c r="G23" s="232">
        <v>12917</v>
      </c>
      <c r="H23" s="233">
        <v>255</v>
      </c>
      <c r="I23" s="234">
        <v>1.97</v>
      </c>
      <c r="J23" s="233">
        <v>772</v>
      </c>
      <c r="K23" s="235">
        <f t="shared" si="1"/>
        <v>3.0274509803921568</v>
      </c>
      <c r="L23" s="232">
        <v>2709</v>
      </c>
      <c r="M23" s="233">
        <v>95</v>
      </c>
      <c r="N23" s="234">
        <v>3.51</v>
      </c>
      <c r="O23" s="233">
        <v>45</v>
      </c>
      <c r="P23" s="235">
        <v>0.47</v>
      </c>
    </row>
    <row r="24" spans="1:16" x14ac:dyDescent="0.25">
      <c r="A24" s="231">
        <v>2008</v>
      </c>
      <c r="B24" s="232">
        <v>1624</v>
      </c>
      <c r="C24" s="233">
        <v>94</v>
      </c>
      <c r="D24" s="234">
        <v>5.79</v>
      </c>
      <c r="E24" s="233">
        <v>118</v>
      </c>
      <c r="F24" s="235">
        <f t="shared" si="0"/>
        <v>1.2553191489361701</v>
      </c>
      <c r="G24" s="232">
        <v>13514</v>
      </c>
      <c r="H24" s="233">
        <v>333</v>
      </c>
      <c r="I24" s="234">
        <v>2.46</v>
      </c>
      <c r="J24" s="233">
        <v>685</v>
      </c>
      <c r="K24" s="235">
        <f t="shared" si="1"/>
        <v>2.0570570570570572</v>
      </c>
      <c r="L24" s="232">
        <v>3231</v>
      </c>
      <c r="M24" s="233">
        <v>151</v>
      </c>
      <c r="N24" s="234">
        <v>4.67</v>
      </c>
      <c r="O24" s="233">
        <v>67</v>
      </c>
      <c r="P24" s="235">
        <v>0.44</v>
      </c>
    </row>
    <row r="25" spans="1:16" x14ac:dyDescent="0.25">
      <c r="A25" s="231">
        <v>2009</v>
      </c>
      <c r="B25" s="232">
        <v>1757</v>
      </c>
      <c r="C25" s="233">
        <v>129</v>
      </c>
      <c r="D25" s="234">
        <v>7.34</v>
      </c>
      <c r="E25" s="233">
        <v>289</v>
      </c>
      <c r="F25" s="235">
        <f t="shared" si="0"/>
        <v>2.2403100775193798</v>
      </c>
      <c r="G25" s="232">
        <v>14093</v>
      </c>
      <c r="H25" s="233">
        <v>410</v>
      </c>
      <c r="I25" s="234">
        <v>2.91</v>
      </c>
      <c r="J25" s="233">
        <v>1037</v>
      </c>
      <c r="K25" s="235">
        <f t="shared" si="1"/>
        <v>2.5292682926829269</v>
      </c>
      <c r="L25" s="232">
        <v>3046</v>
      </c>
      <c r="M25" s="233">
        <v>155</v>
      </c>
      <c r="N25" s="234">
        <v>5.09</v>
      </c>
      <c r="O25" s="233">
        <v>85</v>
      </c>
      <c r="P25" s="235">
        <v>0.55000000000000004</v>
      </c>
    </row>
    <row r="26" spans="1:16" x14ac:dyDescent="0.25">
      <c r="A26" s="231">
        <v>2010</v>
      </c>
      <c r="B26" s="232">
        <v>2014</v>
      </c>
      <c r="C26" s="233">
        <v>180</v>
      </c>
      <c r="D26" s="234">
        <v>8.94</v>
      </c>
      <c r="E26" s="233">
        <v>201</v>
      </c>
      <c r="F26" s="235">
        <f t="shared" si="0"/>
        <v>1.1166666666666667</v>
      </c>
      <c r="G26" s="232">
        <v>13953</v>
      </c>
      <c r="H26" s="233">
        <v>392</v>
      </c>
      <c r="I26" s="234">
        <v>2.81</v>
      </c>
      <c r="J26" s="233">
        <v>859</v>
      </c>
      <c r="K26" s="235">
        <f t="shared" si="1"/>
        <v>2.1913265306122449</v>
      </c>
      <c r="L26" s="232">
        <v>2882</v>
      </c>
      <c r="M26" s="233">
        <v>178</v>
      </c>
      <c r="N26" s="234">
        <v>6.18</v>
      </c>
      <c r="O26" s="233">
        <v>113</v>
      </c>
      <c r="P26" s="235">
        <v>0.63</v>
      </c>
    </row>
    <row r="27" spans="1:16" x14ac:dyDescent="0.25">
      <c r="A27" s="231">
        <v>2011</v>
      </c>
      <c r="B27" s="232">
        <v>2038</v>
      </c>
      <c r="C27" s="233">
        <v>162</v>
      </c>
      <c r="D27" s="234">
        <v>7.95</v>
      </c>
      <c r="E27" s="233">
        <v>135</v>
      </c>
      <c r="F27" s="235">
        <f t="shared" si="0"/>
        <v>0.83333333333333337</v>
      </c>
      <c r="G27" s="232">
        <v>14486</v>
      </c>
      <c r="H27" s="233">
        <v>455</v>
      </c>
      <c r="I27" s="234">
        <v>3.14</v>
      </c>
      <c r="J27" s="233">
        <v>833</v>
      </c>
      <c r="K27" s="235">
        <f t="shared" si="1"/>
        <v>1.8307692307692307</v>
      </c>
      <c r="L27" s="232">
        <v>3091</v>
      </c>
      <c r="M27" s="233">
        <v>154</v>
      </c>
      <c r="N27" s="234">
        <v>4.9800000000000004</v>
      </c>
      <c r="O27" s="233">
        <v>63</v>
      </c>
      <c r="P27" s="235">
        <v>0.41</v>
      </c>
    </row>
    <row r="28" spans="1:16" x14ac:dyDescent="0.25">
      <c r="A28" s="231">
        <v>2012</v>
      </c>
      <c r="B28" s="232">
        <v>2198</v>
      </c>
      <c r="C28" s="233">
        <v>190</v>
      </c>
      <c r="D28" s="234">
        <v>8.64</v>
      </c>
      <c r="E28" s="233">
        <v>134</v>
      </c>
      <c r="F28" s="235">
        <f t="shared" si="0"/>
        <v>0.70526315789473681</v>
      </c>
      <c r="G28" s="232">
        <v>15260</v>
      </c>
      <c r="H28" s="233">
        <v>546</v>
      </c>
      <c r="I28" s="234">
        <v>3.58</v>
      </c>
      <c r="J28" s="233">
        <v>697</v>
      </c>
      <c r="K28" s="235">
        <f t="shared" si="1"/>
        <v>1.2765567765567765</v>
      </c>
      <c r="L28" s="232">
        <v>3084</v>
      </c>
      <c r="M28" s="233">
        <v>143</v>
      </c>
      <c r="N28" s="234">
        <v>4.6399999999999997</v>
      </c>
      <c r="O28" s="233">
        <v>45</v>
      </c>
      <c r="P28" s="235">
        <v>0.31</v>
      </c>
    </row>
    <row r="29" spans="1:16" x14ac:dyDescent="0.25">
      <c r="A29" s="231">
        <v>2013</v>
      </c>
      <c r="B29" s="232">
        <v>2387</v>
      </c>
      <c r="C29" s="233">
        <v>164</v>
      </c>
      <c r="D29" s="234">
        <v>6.87</v>
      </c>
      <c r="E29" s="233">
        <v>192</v>
      </c>
      <c r="F29" s="235">
        <f t="shared" si="0"/>
        <v>1.1707317073170731</v>
      </c>
      <c r="G29" s="232">
        <v>16272</v>
      </c>
      <c r="H29" s="233">
        <v>574</v>
      </c>
      <c r="I29" s="234">
        <v>3.53</v>
      </c>
      <c r="J29" s="233">
        <v>407</v>
      </c>
      <c r="K29" s="235">
        <f t="shared" si="1"/>
        <v>0.7090592334494773</v>
      </c>
      <c r="L29" s="232">
        <v>3078</v>
      </c>
      <c r="M29" s="233">
        <v>149</v>
      </c>
      <c r="N29" s="234">
        <v>4.84</v>
      </c>
      <c r="O29" s="233">
        <v>64</v>
      </c>
      <c r="P29" s="235">
        <v>0.43</v>
      </c>
    </row>
    <row r="30" spans="1:16" x14ac:dyDescent="0.25">
      <c r="A30" s="231">
        <v>2014</v>
      </c>
      <c r="B30" s="232">
        <v>2738</v>
      </c>
      <c r="C30" s="233">
        <v>236</v>
      </c>
      <c r="D30" s="234">
        <v>8.6199999999999992</v>
      </c>
      <c r="E30" s="233">
        <v>60</v>
      </c>
      <c r="F30" s="235">
        <f t="shared" si="0"/>
        <v>0.25423728813559321</v>
      </c>
      <c r="G30" s="232">
        <v>17522</v>
      </c>
      <c r="H30" s="233">
        <v>574</v>
      </c>
      <c r="I30" s="234">
        <v>3.28</v>
      </c>
      <c r="J30" s="233">
        <v>293</v>
      </c>
      <c r="K30" s="235">
        <f t="shared" si="1"/>
        <v>0.51045296167247389</v>
      </c>
      <c r="L30" s="232">
        <v>3272</v>
      </c>
      <c r="M30" s="233">
        <v>175</v>
      </c>
      <c r="N30" s="234">
        <v>5.35</v>
      </c>
      <c r="O30" s="233">
        <v>90</v>
      </c>
      <c r="P30" s="235">
        <v>0.51</v>
      </c>
    </row>
    <row r="31" spans="1:16" x14ac:dyDescent="0.25">
      <c r="A31" s="231">
        <v>2015</v>
      </c>
      <c r="B31" s="232">
        <v>2467</v>
      </c>
      <c r="C31" s="233">
        <v>195</v>
      </c>
      <c r="D31" s="234">
        <v>7.9</v>
      </c>
      <c r="E31" s="233">
        <v>23</v>
      </c>
      <c r="F31" s="235">
        <f t="shared" si="0"/>
        <v>0.11794871794871795</v>
      </c>
      <c r="G31" s="232">
        <v>17110</v>
      </c>
      <c r="H31" s="233">
        <v>591</v>
      </c>
      <c r="I31" s="234">
        <v>3.45</v>
      </c>
      <c r="J31" s="233">
        <v>101</v>
      </c>
      <c r="K31" s="235">
        <f t="shared" si="1"/>
        <v>0.17089678510998307</v>
      </c>
      <c r="L31" s="232">
        <v>3077</v>
      </c>
      <c r="M31" s="233">
        <v>200</v>
      </c>
      <c r="N31" s="234">
        <v>6.5</v>
      </c>
      <c r="O31" s="233">
        <v>11</v>
      </c>
      <c r="P31" s="235">
        <v>0.06</v>
      </c>
    </row>
    <row r="32" spans="1:16" ht="15.75" thickBot="1" x14ac:dyDescent="0.3">
      <c r="A32" s="236" t="s">
        <v>0</v>
      </c>
      <c r="B32" s="237">
        <v>20928</v>
      </c>
      <c r="C32" s="238">
        <v>1444</v>
      </c>
      <c r="D32" s="239">
        <v>6.3</v>
      </c>
      <c r="E32" s="238">
        <v>1346</v>
      </c>
      <c r="F32" s="240">
        <f t="shared" si="0"/>
        <v>0.93213296398891965</v>
      </c>
      <c r="G32" s="237">
        <v>158770</v>
      </c>
      <c r="H32" s="238">
        <v>4511</v>
      </c>
      <c r="I32" s="239">
        <v>2.84</v>
      </c>
      <c r="J32" s="238">
        <v>7411</v>
      </c>
      <c r="K32" s="241">
        <f t="shared" si="1"/>
        <v>1.6428729771669253</v>
      </c>
      <c r="L32" s="237">
        <v>30894</v>
      </c>
      <c r="M32" s="238">
        <v>1483</v>
      </c>
      <c r="N32" s="239">
        <v>4.59</v>
      </c>
      <c r="O32" s="238">
        <v>675</v>
      </c>
      <c r="P32" s="241">
        <v>0.46</v>
      </c>
    </row>
    <row r="34" spans="4:13" x14ac:dyDescent="0.25">
      <c r="F34" s="65"/>
    </row>
    <row r="35" spans="4:13" x14ac:dyDescent="0.25">
      <c r="D35" s="64"/>
      <c r="E35" s="63"/>
      <c r="M35" s="62"/>
    </row>
    <row r="36" spans="4:13" x14ac:dyDescent="0.25">
      <c r="D36" s="64"/>
      <c r="E36" s="63"/>
    </row>
    <row r="37" spans="4:13" x14ac:dyDescent="0.25">
      <c r="D37" s="64"/>
      <c r="E37" s="63"/>
    </row>
    <row r="38" spans="4:13" x14ac:dyDescent="0.25">
      <c r="D38" s="64"/>
      <c r="E38" s="63"/>
    </row>
    <row r="39" spans="4:13" x14ac:dyDescent="0.25">
      <c r="D39" s="64"/>
      <c r="E39" s="63"/>
    </row>
    <row r="40" spans="4:13" x14ac:dyDescent="0.25">
      <c r="D40" s="64"/>
      <c r="E40" s="63"/>
    </row>
    <row r="41" spans="4:13" x14ac:dyDescent="0.25">
      <c r="D41" s="64"/>
      <c r="E41" s="63"/>
    </row>
    <row r="42" spans="4:13" x14ac:dyDescent="0.25">
      <c r="D42" s="64"/>
      <c r="E42" s="63"/>
    </row>
    <row r="43" spans="4:13" x14ac:dyDescent="0.25">
      <c r="D43" s="64"/>
      <c r="E43" s="63"/>
    </row>
    <row r="44" spans="4:13" x14ac:dyDescent="0.25">
      <c r="D44" s="64"/>
      <c r="E44" s="63"/>
    </row>
    <row r="45" spans="4:13" x14ac:dyDescent="0.25">
      <c r="D45" s="64"/>
      <c r="E45" s="63"/>
    </row>
    <row r="46" spans="4:13" x14ac:dyDescent="0.25">
      <c r="D46" s="64"/>
      <c r="E46" s="63"/>
    </row>
    <row r="47" spans="4:13" x14ac:dyDescent="0.25">
      <c r="D47" s="64"/>
    </row>
    <row r="48" spans="4:13" x14ac:dyDescent="0.25">
      <c r="D48" s="64"/>
    </row>
  </sheetData>
  <mergeCells count="3">
    <mergeCell ref="B19:F19"/>
    <mergeCell ref="G19:K19"/>
    <mergeCell ref="L19:P1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90" zoomScaleNormal="90" workbookViewId="0">
      <selection activeCell="I21" sqref="I21"/>
    </sheetView>
  </sheetViews>
  <sheetFormatPr defaultRowHeight="15" x14ac:dyDescent="0.25"/>
  <cols>
    <col min="1" max="1" width="18.7109375" customWidth="1"/>
    <col min="2" max="5" width="6.5703125" customWidth="1"/>
    <col min="6" max="6" width="16.7109375" customWidth="1"/>
    <col min="7" max="7" width="20.85546875" customWidth="1"/>
    <col min="8" max="8" width="20.28515625" customWidth="1"/>
    <col min="257" max="257" width="18.7109375" customWidth="1"/>
    <col min="258" max="258" width="23.7109375" customWidth="1"/>
    <col min="259" max="261" width="10.7109375" customWidth="1"/>
    <col min="262" max="262" width="19" customWidth="1"/>
    <col min="263" max="263" width="31.5703125" customWidth="1"/>
    <col min="264" max="264" width="22.5703125" customWidth="1"/>
    <col min="513" max="513" width="18.7109375" customWidth="1"/>
    <col min="514" max="514" width="23.7109375" customWidth="1"/>
    <col min="515" max="517" width="10.7109375" customWidth="1"/>
    <col min="518" max="518" width="19" customWidth="1"/>
    <col min="519" max="519" width="31.5703125" customWidth="1"/>
    <col min="520" max="520" width="22.5703125" customWidth="1"/>
    <col min="769" max="769" width="18.7109375" customWidth="1"/>
    <col min="770" max="770" width="23.7109375" customWidth="1"/>
    <col min="771" max="773" width="10.7109375" customWidth="1"/>
    <col min="774" max="774" width="19" customWidth="1"/>
    <col min="775" max="775" width="31.5703125" customWidth="1"/>
    <col min="776" max="776" width="22.5703125" customWidth="1"/>
    <col min="1025" max="1025" width="18.7109375" customWidth="1"/>
    <col min="1026" max="1026" width="23.7109375" customWidth="1"/>
    <col min="1027" max="1029" width="10.7109375" customWidth="1"/>
    <col min="1030" max="1030" width="19" customWidth="1"/>
    <col min="1031" max="1031" width="31.5703125" customWidth="1"/>
    <col min="1032" max="1032" width="22.5703125" customWidth="1"/>
    <col min="1281" max="1281" width="18.7109375" customWidth="1"/>
    <col min="1282" max="1282" width="23.7109375" customWidth="1"/>
    <col min="1283" max="1285" width="10.7109375" customWidth="1"/>
    <col min="1286" max="1286" width="19" customWidth="1"/>
    <col min="1287" max="1287" width="31.5703125" customWidth="1"/>
    <col min="1288" max="1288" width="22.5703125" customWidth="1"/>
    <col min="1537" max="1537" width="18.7109375" customWidth="1"/>
    <col min="1538" max="1538" width="23.7109375" customWidth="1"/>
    <col min="1539" max="1541" width="10.7109375" customWidth="1"/>
    <col min="1542" max="1542" width="19" customWidth="1"/>
    <col min="1543" max="1543" width="31.5703125" customWidth="1"/>
    <col min="1544" max="1544" width="22.5703125" customWidth="1"/>
    <col min="1793" max="1793" width="18.7109375" customWidth="1"/>
    <col min="1794" max="1794" width="23.7109375" customWidth="1"/>
    <col min="1795" max="1797" width="10.7109375" customWidth="1"/>
    <col min="1798" max="1798" width="19" customWidth="1"/>
    <col min="1799" max="1799" width="31.5703125" customWidth="1"/>
    <col min="1800" max="1800" width="22.5703125" customWidth="1"/>
    <col min="2049" max="2049" width="18.7109375" customWidth="1"/>
    <col min="2050" max="2050" width="23.7109375" customWidth="1"/>
    <col min="2051" max="2053" width="10.7109375" customWidth="1"/>
    <col min="2054" max="2054" width="19" customWidth="1"/>
    <col min="2055" max="2055" width="31.5703125" customWidth="1"/>
    <col min="2056" max="2056" width="22.5703125" customWidth="1"/>
    <col min="2305" max="2305" width="18.7109375" customWidth="1"/>
    <col min="2306" max="2306" width="23.7109375" customWidth="1"/>
    <col min="2307" max="2309" width="10.7109375" customWidth="1"/>
    <col min="2310" max="2310" width="19" customWidth="1"/>
    <col min="2311" max="2311" width="31.5703125" customWidth="1"/>
    <col min="2312" max="2312" width="22.5703125" customWidth="1"/>
    <col min="2561" max="2561" width="18.7109375" customWidth="1"/>
    <col min="2562" max="2562" width="23.7109375" customWidth="1"/>
    <col min="2563" max="2565" width="10.7109375" customWidth="1"/>
    <col min="2566" max="2566" width="19" customWidth="1"/>
    <col min="2567" max="2567" width="31.5703125" customWidth="1"/>
    <col min="2568" max="2568" width="22.5703125" customWidth="1"/>
    <col min="2817" max="2817" width="18.7109375" customWidth="1"/>
    <col min="2818" max="2818" width="23.7109375" customWidth="1"/>
    <col min="2819" max="2821" width="10.7109375" customWidth="1"/>
    <col min="2822" max="2822" width="19" customWidth="1"/>
    <col min="2823" max="2823" width="31.5703125" customWidth="1"/>
    <col min="2824" max="2824" width="22.5703125" customWidth="1"/>
    <col min="3073" max="3073" width="18.7109375" customWidth="1"/>
    <col min="3074" max="3074" width="23.7109375" customWidth="1"/>
    <col min="3075" max="3077" width="10.7109375" customWidth="1"/>
    <col min="3078" max="3078" width="19" customWidth="1"/>
    <col min="3079" max="3079" width="31.5703125" customWidth="1"/>
    <col min="3080" max="3080" width="22.5703125" customWidth="1"/>
    <col min="3329" max="3329" width="18.7109375" customWidth="1"/>
    <col min="3330" max="3330" width="23.7109375" customWidth="1"/>
    <col min="3331" max="3333" width="10.7109375" customWidth="1"/>
    <col min="3334" max="3334" width="19" customWidth="1"/>
    <col min="3335" max="3335" width="31.5703125" customWidth="1"/>
    <col min="3336" max="3336" width="22.5703125" customWidth="1"/>
    <col min="3585" max="3585" width="18.7109375" customWidth="1"/>
    <col min="3586" max="3586" width="23.7109375" customWidth="1"/>
    <col min="3587" max="3589" width="10.7109375" customWidth="1"/>
    <col min="3590" max="3590" width="19" customWidth="1"/>
    <col min="3591" max="3591" width="31.5703125" customWidth="1"/>
    <col min="3592" max="3592" width="22.5703125" customWidth="1"/>
    <col min="3841" max="3841" width="18.7109375" customWidth="1"/>
    <col min="3842" max="3842" width="23.7109375" customWidth="1"/>
    <col min="3843" max="3845" width="10.7109375" customWidth="1"/>
    <col min="3846" max="3846" width="19" customWidth="1"/>
    <col min="3847" max="3847" width="31.5703125" customWidth="1"/>
    <col min="3848" max="3848" width="22.5703125" customWidth="1"/>
    <col min="4097" max="4097" width="18.7109375" customWidth="1"/>
    <col min="4098" max="4098" width="23.7109375" customWidth="1"/>
    <col min="4099" max="4101" width="10.7109375" customWidth="1"/>
    <col min="4102" max="4102" width="19" customWidth="1"/>
    <col min="4103" max="4103" width="31.5703125" customWidth="1"/>
    <col min="4104" max="4104" width="22.5703125" customWidth="1"/>
    <col min="4353" max="4353" width="18.7109375" customWidth="1"/>
    <col min="4354" max="4354" width="23.7109375" customWidth="1"/>
    <col min="4355" max="4357" width="10.7109375" customWidth="1"/>
    <col min="4358" max="4358" width="19" customWidth="1"/>
    <col min="4359" max="4359" width="31.5703125" customWidth="1"/>
    <col min="4360" max="4360" width="22.5703125" customWidth="1"/>
    <col min="4609" max="4609" width="18.7109375" customWidth="1"/>
    <col min="4610" max="4610" width="23.7109375" customWidth="1"/>
    <col min="4611" max="4613" width="10.7109375" customWidth="1"/>
    <col min="4614" max="4614" width="19" customWidth="1"/>
    <col min="4615" max="4615" width="31.5703125" customWidth="1"/>
    <col min="4616" max="4616" width="22.5703125" customWidth="1"/>
    <col min="4865" max="4865" width="18.7109375" customWidth="1"/>
    <col min="4866" max="4866" width="23.7109375" customWidth="1"/>
    <col min="4867" max="4869" width="10.7109375" customWidth="1"/>
    <col min="4870" max="4870" width="19" customWidth="1"/>
    <col min="4871" max="4871" width="31.5703125" customWidth="1"/>
    <col min="4872" max="4872" width="22.5703125" customWidth="1"/>
    <col min="5121" max="5121" width="18.7109375" customWidth="1"/>
    <col min="5122" max="5122" width="23.7109375" customWidth="1"/>
    <col min="5123" max="5125" width="10.7109375" customWidth="1"/>
    <col min="5126" max="5126" width="19" customWidth="1"/>
    <col min="5127" max="5127" width="31.5703125" customWidth="1"/>
    <col min="5128" max="5128" width="22.5703125" customWidth="1"/>
    <col min="5377" max="5377" width="18.7109375" customWidth="1"/>
    <col min="5378" max="5378" width="23.7109375" customWidth="1"/>
    <col min="5379" max="5381" width="10.7109375" customWidth="1"/>
    <col min="5382" max="5382" width="19" customWidth="1"/>
    <col min="5383" max="5383" width="31.5703125" customWidth="1"/>
    <col min="5384" max="5384" width="22.5703125" customWidth="1"/>
    <col min="5633" max="5633" width="18.7109375" customWidth="1"/>
    <col min="5634" max="5634" width="23.7109375" customWidth="1"/>
    <col min="5635" max="5637" width="10.7109375" customWidth="1"/>
    <col min="5638" max="5638" width="19" customWidth="1"/>
    <col min="5639" max="5639" width="31.5703125" customWidth="1"/>
    <col min="5640" max="5640" width="22.5703125" customWidth="1"/>
    <col min="5889" max="5889" width="18.7109375" customWidth="1"/>
    <col min="5890" max="5890" width="23.7109375" customWidth="1"/>
    <col min="5891" max="5893" width="10.7109375" customWidth="1"/>
    <col min="5894" max="5894" width="19" customWidth="1"/>
    <col min="5895" max="5895" width="31.5703125" customWidth="1"/>
    <col min="5896" max="5896" width="22.5703125" customWidth="1"/>
    <col min="6145" max="6145" width="18.7109375" customWidth="1"/>
    <col min="6146" max="6146" width="23.7109375" customWidth="1"/>
    <col min="6147" max="6149" width="10.7109375" customWidth="1"/>
    <col min="6150" max="6150" width="19" customWidth="1"/>
    <col min="6151" max="6151" width="31.5703125" customWidth="1"/>
    <col min="6152" max="6152" width="22.5703125" customWidth="1"/>
    <col min="6401" max="6401" width="18.7109375" customWidth="1"/>
    <col min="6402" max="6402" width="23.7109375" customWidth="1"/>
    <col min="6403" max="6405" width="10.7109375" customWidth="1"/>
    <col min="6406" max="6406" width="19" customWidth="1"/>
    <col min="6407" max="6407" width="31.5703125" customWidth="1"/>
    <col min="6408" max="6408" width="22.5703125" customWidth="1"/>
    <col min="6657" max="6657" width="18.7109375" customWidth="1"/>
    <col min="6658" max="6658" width="23.7109375" customWidth="1"/>
    <col min="6659" max="6661" width="10.7109375" customWidth="1"/>
    <col min="6662" max="6662" width="19" customWidth="1"/>
    <col min="6663" max="6663" width="31.5703125" customWidth="1"/>
    <col min="6664" max="6664" width="22.5703125" customWidth="1"/>
    <col min="6913" max="6913" width="18.7109375" customWidth="1"/>
    <col min="6914" max="6914" width="23.7109375" customWidth="1"/>
    <col min="6915" max="6917" width="10.7109375" customWidth="1"/>
    <col min="6918" max="6918" width="19" customWidth="1"/>
    <col min="6919" max="6919" width="31.5703125" customWidth="1"/>
    <col min="6920" max="6920" width="22.5703125" customWidth="1"/>
    <col min="7169" max="7169" width="18.7109375" customWidth="1"/>
    <col min="7170" max="7170" width="23.7109375" customWidth="1"/>
    <col min="7171" max="7173" width="10.7109375" customWidth="1"/>
    <col min="7174" max="7174" width="19" customWidth="1"/>
    <col min="7175" max="7175" width="31.5703125" customWidth="1"/>
    <col min="7176" max="7176" width="22.5703125" customWidth="1"/>
    <col min="7425" max="7425" width="18.7109375" customWidth="1"/>
    <col min="7426" max="7426" width="23.7109375" customWidth="1"/>
    <col min="7427" max="7429" width="10.7109375" customWidth="1"/>
    <col min="7430" max="7430" width="19" customWidth="1"/>
    <col min="7431" max="7431" width="31.5703125" customWidth="1"/>
    <col min="7432" max="7432" width="22.5703125" customWidth="1"/>
    <col min="7681" max="7681" width="18.7109375" customWidth="1"/>
    <col min="7682" max="7682" width="23.7109375" customWidth="1"/>
    <col min="7683" max="7685" width="10.7109375" customWidth="1"/>
    <col min="7686" max="7686" width="19" customWidth="1"/>
    <col min="7687" max="7687" width="31.5703125" customWidth="1"/>
    <col min="7688" max="7688" width="22.5703125" customWidth="1"/>
    <col min="7937" max="7937" width="18.7109375" customWidth="1"/>
    <col min="7938" max="7938" width="23.7109375" customWidth="1"/>
    <col min="7939" max="7941" width="10.7109375" customWidth="1"/>
    <col min="7942" max="7942" width="19" customWidth="1"/>
    <col min="7943" max="7943" width="31.5703125" customWidth="1"/>
    <col min="7944" max="7944" width="22.5703125" customWidth="1"/>
    <col min="8193" max="8193" width="18.7109375" customWidth="1"/>
    <col min="8194" max="8194" width="23.7109375" customWidth="1"/>
    <col min="8195" max="8197" width="10.7109375" customWidth="1"/>
    <col min="8198" max="8198" width="19" customWidth="1"/>
    <col min="8199" max="8199" width="31.5703125" customWidth="1"/>
    <col min="8200" max="8200" width="22.5703125" customWidth="1"/>
    <col min="8449" max="8449" width="18.7109375" customWidth="1"/>
    <col min="8450" max="8450" width="23.7109375" customWidth="1"/>
    <col min="8451" max="8453" width="10.7109375" customWidth="1"/>
    <col min="8454" max="8454" width="19" customWidth="1"/>
    <col min="8455" max="8455" width="31.5703125" customWidth="1"/>
    <col min="8456" max="8456" width="22.5703125" customWidth="1"/>
    <col min="8705" max="8705" width="18.7109375" customWidth="1"/>
    <col min="8706" max="8706" width="23.7109375" customWidth="1"/>
    <col min="8707" max="8709" width="10.7109375" customWidth="1"/>
    <col min="8710" max="8710" width="19" customWidth="1"/>
    <col min="8711" max="8711" width="31.5703125" customWidth="1"/>
    <col min="8712" max="8712" width="22.5703125" customWidth="1"/>
    <col min="8961" max="8961" width="18.7109375" customWidth="1"/>
    <col min="8962" max="8962" width="23.7109375" customWidth="1"/>
    <col min="8963" max="8965" width="10.7109375" customWidth="1"/>
    <col min="8966" max="8966" width="19" customWidth="1"/>
    <col min="8967" max="8967" width="31.5703125" customWidth="1"/>
    <col min="8968" max="8968" width="22.5703125" customWidth="1"/>
    <col min="9217" max="9217" width="18.7109375" customWidth="1"/>
    <col min="9218" max="9218" width="23.7109375" customWidth="1"/>
    <col min="9219" max="9221" width="10.7109375" customWidth="1"/>
    <col min="9222" max="9222" width="19" customWidth="1"/>
    <col min="9223" max="9223" width="31.5703125" customWidth="1"/>
    <col min="9224" max="9224" width="22.5703125" customWidth="1"/>
    <col min="9473" max="9473" width="18.7109375" customWidth="1"/>
    <col min="9474" max="9474" width="23.7109375" customWidth="1"/>
    <col min="9475" max="9477" width="10.7109375" customWidth="1"/>
    <col min="9478" max="9478" width="19" customWidth="1"/>
    <col min="9479" max="9479" width="31.5703125" customWidth="1"/>
    <col min="9480" max="9480" width="22.5703125" customWidth="1"/>
    <col min="9729" max="9729" width="18.7109375" customWidth="1"/>
    <col min="9730" max="9730" width="23.7109375" customWidth="1"/>
    <col min="9731" max="9733" width="10.7109375" customWidth="1"/>
    <col min="9734" max="9734" width="19" customWidth="1"/>
    <col min="9735" max="9735" width="31.5703125" customWidth="1"/>
    <col min="9736" max="9736" width="22.5703125" customWidth="1"/>
    <col min="9985" max="9985" width="18.7109375" customWidth="1"/>
    <col min="9986" max="9986" width="23.7109375" customWidth="1"/>
    <col min="9987" max="9989" width="10.7109375" customWidth="1"/>
    <col min="9990" max="9990" width="19" customWidth="1"/>
    <col min="9991" max="9991" width="31.5703125" customWidth="1"/>
    <col min="9992" max="9992" width="22.5703125" customWidth="1"/>
    <col min="10241" max="10241" width="18.7109375" customWidth="1"/>
    <col min="10242" max="10242" width="23.7109375" customWidth="1"/>
    <col min="10243" max="10245" width="10.7109375" customWidth="1"/>
    <col min="10246" max="10246" width="19" customWidth="1"/>
    <col min="10247" max="10247" width="31.5703125" customWidth="1"/>
    <col min="10248" max="10248" width="22.5703125" customWidth="1"/>
    <col min="10497" max="10497" width="18.7109375" customWidth="1"/>
    <col min="10498" max="10498" width="23.7109375" customWidth="1"/>
    <col min="10499" max="10501" width="10.7109375" customWidth="1"/>
    <col min="10502" max="10502" width="19" customWidth="1"/>
    <col min="10503" max="10503" width="31.5703125" customWidth="1"/>
    <col min="10504" max="10504" width="22.5703125" customWidth="1"/>
    <col min="10753" max="10753" width="18.7109375" customWidth="1"/>
    <col min="10754" max="10754" width="23.7109375" customWidth="1"/>
    <col min="10755" max="10757" width="10.7109375" customWidth="1"/>
    <col min="10758" max="10758" width="19" customWidth="1"/>
    <col min="10759" max="10759" width="31.5703125" customWidth="1"/>
    <col min="10760" max="10760" width="22.5703125" customWidth="1"/>
    <col min="11009" max="11009" width="18.7109375" customWidth="1"/>
    <col min="11010" max="11010" width="23.7109375" customWidth="1"/>
    <col min="11011" max="11013" width="10.7109375" customWidth="1"/>
    <col min="11014" max="11014" width="19" customWidth="1"/>
    <col min="11015" max="11015" width="31.5703125" customWidth="1"/>
    <col min="11016" max="11016" width="22.5703125" customWidth="1"/>
    <col min="11265" max="11265" width="18.7109375" customWidth="1"/>
    <col min="11266" max="11266" width="23.7109375" customWidth="1"/>
    <col min="11267" max="11269" width="10.7109375" customWidth="1"/>
    <col min="11270" max="11270" width="19" customWidth="1"/>
    <col min="11271" max="11271" width="31.5703125" customWidth="1"/>
    <col min="11272" max="11272" width="22.5703125" customWidth="1"/>
    <col min="11521" max="11521" width="18.7109375" customWidth="1"/>
    <col min="11522" max="11522" width="23.7109375" customWidth="1"/>
    <col min="11523" max="11525" width="10.7109375" customWidth="1"/>
    <col min="11526" max="11526" width="19" customWidth="1"/>
    <col min="11527" max="11527" width="31.5703125" customWidth="1"/>
    <col min="11528" max="11528" width="22.5703125" customWidth="1"/>
    <col min="11777" max="11777" width="18.7109375" customWidth="1"/>
    <col min="11778" max="11778" width="23.7109375" customWidth="1"/>
    <col min="11779" max="11781" width="10.7109375" customWidth="1"/>
    <col min="11782" max="11782" width="19" customWidth="1"/>
    <col min="11783" max="11783" width="31.5703125" customWidth="1"/>
    <col min="11784" max="11784" width="22.5703125" customWidth="1"/>
    <col min="12033" max="12033" width="18.7109375" customWidth="1"/>
    <col min="12034" max="12034" width="23.7109375" customWidth="1"/>
    <col min="12035" max="12037" width="10.7109375" customWidth="1"/>
    <col min="12038" max="12038" width="19" customWidth="1"/>
    <col min="12039" max="12039" width="31.5703125" customWidth="1"/>
    <col min="12040" max="12040" width="22.5703125" customWidth="1"/>
    <col min="12289" max="12289" width="18.7109375" customWidth="1"/>
    <col min="12290" max="12290" width="23.7109375" customWidth="1"/>
    <col min="12291" max="12293" width="10.7109375" customWidth="1"/>
    <col min="12294" max="12294" width="19" customWidth="1"/>
    <col min="12295" max="12295" width="31.5703125" customWidth="1"/>
    <col min="12296" max="12296" width="22.5703125" customWidth="1"/>
    <col min="12545" max="12545" width="18.7109375" customWidth="1"/>
    <col min="12546" max="12546" width="23.7109375" customWidth="1"/>
    <col min="12547" max="12549" width="10.7109375" customWidth="1"/>
    <col min="12550" max="12550" width="19" customWidth="1"/>
    <col min="12551" max="12551" width="31.5703125" customWidth="1"/>
    <col min="12552" max="12552" width="22.5703125" customWidth="1"/>
    <col min="12801" max="12801" width="18.7109375" customWidth="1"/>
    <col min="12802" max="12802" width="23.7109375" customWidth="1"/>
    <col min="12803" max="12805" width="10.7109375" customWidth="1"/>
    <col min="12806" max="12806" width="19" customWidth="1"/>
    <col min="12807" max="12807" width="31.5703125" customWidth="1"/>
    <col min="12808" max="12808" width="22.5703125" customWidth="1"/>
    <col min="13057" max="13057" width="18.7109375" customWidth="1"/>
    <col min="13058" max="13058" width="23.7109375" customWidth="1"/>
    <col min="13059" max="13061" width="10.7109375" customWidth="1"/>
    <col min="13062" max="13062" width="19" customWidth="1"/>
    <col min="13063" max="13063" width="31.5703125" customWidth="1"/>
    <col min="13064" max="13064" width="22.5703125" customWidth="1"/>
    <col min="13313" max="13313" width="18.7109375" customWidth="1"/>
    <col min="13314" max="13314" width="23.7109375" customWidth="1"/>
    <col min="13315" max="13317" width="10.7109375" customWidth="1"/>
    <col min="13318" max="13318" width="19" customWidth="1"/>
    <col min="13319" max="13319" width="31.5703125" customWidth="1"/>
    <col min="13320" max="13320" width="22.5703125" customWidth="1"/>
    <col min="13569" max="13569" width="18.7109375" customWidth="1"/>
    <col min="13570" max="13570" width="23.7109375" customWidth="1"/>
    <col min="13571" max="13573" width="10.7109375" customWidth="1"/>
    <col min="13574" max="13574" width="19" customWidth="1"/>
    <col min="13575" max="13575" width="31.5703125" customWidth="1"/>
    <col min="13576" max="13576" width="22.5703125" customWidth="1"/>
    <col min="13825" max="13825" width="18.7109375" customWidth="1"/>
    <col min="13826" max="13826" width="23.7109375" customWidth="1"/>
    <col min="13827" max="13829" width="10.7109375" customWidth="1"/>
    <col min="13830" max="13830" width="19" customWidth="1"/>
    <col min="13831" max="13831" width="31.5703125" customWidth="1"/>
    <col min="13832" max="13832" width="22.5703125" customWidth="1"/>
    <col min="14081" max="14081" width="18.7109375" customWidth="1"/>
    <col min="14082" max="14082" width="23.7109375" customWidth="1"/>
    <col min="14083" max="14085" width="10.7109375" customWidth="1"/>
    <col min="14086" max="14086" width="19" customWidth="1"/>
    <col min="14087" max="14087" width="31.5703125" customWidth="1"/>
    <col min="14088" max="14088" width="22.5703125" customWidth="1"/>
    <col min="14337" max="14337" width="18.7109375" customWidth="1"/>
    <col min="14338" max="14338" width="23.7109375" customWidth="1"/>
    <col min="14339" max="14341" width="10.7109375" customWidth="1"/>
    <col min="14342" max="14342" width="19" customWidth="1"/>
    <col min="14343" max="14343" width="31.5703125" customWidth="1"/>
    <col min="14344" max="14344" width="22.5703125" customWidth="1"/>
    <col min="14593" max="14593" width="18.7109375" customWidth="1"/>
    <col min="14594" max="14594" width="23.7109375" customWidth="1"/>
    <col min="14595" max="14597" width="10.7109375" customWidth="1"/>
    <col min="14598" max="14598" width="19" customWidth="1"/>
    <col min="14599" max="14599" width="31.5703125" customWidth="1"/>
    <col min="14600" max="14600" width="22.5703125" customWidth="1"/>
    <col min="14849" max="14849" width="18.7109375" customWidth="1"/>
    <col min="14850" max="14850" width="23.7109375" customWidth="1"/>
    <col min="14851" max="14853" width="10.7109375" customWidth="1"/>
    <col min="14854" max="14854" width="19" customWidth="1"/>
    <col min="14855" max="14855" width="31.5703125" customWidth="1"/>
    <col min="14856" max="14856" width="22.5703125" customWidth="1"/>
    <col min="15105" max="15105" width="18.7109375" customWidth="1"/>
    <col min="15106" max="15106" width="23.7109375" customWidth="1"/>
    <col min="15107" max="15109" width="10.7109375" customWidth="1"/>
    <col min="15110" max="15110" width="19" customWidth="1"/>
    <col min="15111" max="15111" width="31.5703125" customWidth="1"/>
    <col min="15112" max="15112" width="22.5703125" customWidth="1"/>
    <col min="15361" max="15361" width="18.7109375" customWidth="1"/>
    <col min="15362" max="15362" width="23.7109375" customWidth="1"/>
    <col min="15363" max="15365" width="10.7109375" customWidth="1"/>
    <col min="15366" max="15366" width="19" customWidth="1"/>
    <col min="15367" max="15367" width="31.5703125" customWidth="1"/>
    <col min="15368" max="15368" width="22.5703125" customWidth="1"/>
    <col min="15617" max="15617" width="18.7109375" customWidth="1"/>
    <col min="15618" max="15618" width="23.7109375" customWidth="1"/>
    <col min="15619" max="15621" width="10.7109375" customWidth="1"/>
    <col min="15622" max="15622" width="19" customWidth="1"/>
    <col min="15623" max="15623" width="31.5703125" customWidth="1"/>
    <col min="15624" max="15624" width="22.5703125" customWidth="1"/>
    <col min="15873" max="15873" width="18.7109375" customWidth="1"/>
    <col min="15874" max="15874" width="23.7109375" customWidth="1"/>
    <col min="15875" max="15877" width="10.7109375" customWidth="1"/>
    <col min="15878" max="15878" width="19" customWidth="1"/>
    <col min="15879" max="15879" width="31.5703125" customWidth="1"/>
    <col min="15880" max="15880" width="22.5703125" customWidth="1"/>
    <col min="16129" max="16129" width="18.7109375" customWidth="1"/>
    <col min="16130" max="16130" width="23.7109375" customWidth="1"/>
    <col min="16131" max="16133" width="10.7109375" customWidth="1"/>
    <col min="16134" max="16134" width="19" customWidth="1"/>
    <col min="16135" max="16135" width="31.5703125" customWidth="1"/>
    <col min="16136" max="16136" width="22.5703125" customWidth="1"/>
  </cols>
  <sheetData>
    <row r="1" spans="1:7" s="8" customFormat="1" x14ac:dyDescent="0.25">
      <c r="A1" s="8" t="s">
        <v>445</v>
      </c>
    </row>
    <row r="2" spans="1:7" s="96" customFormat="1" x14ac:dyDescent="0.25">
      <c r="A2" s="8" t="s">
        <v>571</v>
      </c>
    </row>
    <row r="3" spans="1:7" s="96" customFormat="1" x14ac:dyDescent="0.25">
      <c r="A3" s="8"/>
    </row>
    <row r="4" spans="1:7" s="96" customFormat="1" ht="78.75" customHeight="1" x14ac:dyDescent="0.25">
      <c r="A4" s="33"/>
      <c r="B4" s="282" t="s">
        <v>570</v>
      </c>
      <c r="C4" s="282"/>
      <c r="D4" s="282"/>
      <c r="E4" s="282"/>
      <c r="F4" s="246" t="s">
        <v>570</v>
      </c>
    </row>
    <row r="5" spans="1:7" ht="100.5" customHeight="1" x14ac:dyDescent="0.25">
      <c r="A5" s="106"/>
      <c r="B5" s="100">
        <v>2008</v>
      </c>
      <c r="C5" s="106" t="s">
        <v>40</v>
      </c>
      <c r="D5" s="106" t="s">
        <v>41</v>
      </c>
      <c r="E5" s="106" t="s">
        <v>42</v>
      </c>
      <c r="F5" s="100">
        <v>2012</v>
      </c>
    </row>
    <row r="6" spans="1:7" x14ac:dyDescent="0.25">
      <c r="A6" s="178" t="s">
        <v>92</v>
      </c>
      <c r="B6" s="244">
        <v>73.37</v>
      </c>
      <c r="C6" s="244">
        <v>73.41</v>
      </c>
      <c r="D6" s="244">
        <v>74.38</v>
      </c>
      <c r="E6" s="244">
        <v>71.400000000000006</v>
      </c>
      <c r="F6" s="244">
        <v>77.53</v>
      </c>
    </row>
    <row r="7" spans="1:7" x14ac:dyDescent="0.25">
      <c r="A7" s="178" t="s">
        <v>87</v>
      </c>
      <c r="B7" s="244">
        <v>69.25</v>
      </c>
      <c r="C7" s="244">
        <v>70.22</v>
      </c>
      <c r="D7" s="244">
        <v>70.88</v>
      </c>
      <c r="E7" s="244">
        <v>68.86</v>
      </c>
      <c r="F7" s="244">
        <v>68.72</v>
      </c>
      <c r="G7" s="96"/>
    </row>
    <row r="8" spans="1:7" x14ac:dyDescent="0.25">
      <c r="A8" s="178" t="s">
        <v>102</v>
      </c>
      <c r="B8" s="244">
        <v>60.66</v>
      </c>
      <c r="C8" s="244">
        <v>60.44</v>
      </c>
      <c r="D8" s="244">
        <v>61.42</v>
      </c>
      <c r="E8" s="244">
        <v>62.06</v>
      </c>
      <c r="F8" s="244">
        <v>63.89</v>
      </c>
      <c r="G8" s="96"/>
    </row>
    <row r="9" spans="1:7" x14ac:dyDescent="0.25">
      <c r="A9" s="178" t="s">
        <v>76</v>
      </c>
      <c r="B9" s="244">
        <v>56.77</v>
      </c>
      <c r="C9" s="244">
        <v>55.21</v>
      </c>
      <c r="D9" s="244">
        <v>56.59</v>
      </c>
      <c r="E9" s="244">
        <v>57.62</v>
      </c>
      <c r="F9" s="244">
        <v>59.28</v>
      </c>
      <c r="G9" s="96"/>
    </row>
    <row r="10" spans="1:7" x14ac:dyDescent="0.25">
      <c r="A10" s="178" t="s">
        <v>12</v>
      </c>
      <c r="B10" s="244">
        <v>55.66</v>
      </c>
      <c r="C10" s="244">
        <v>54.31</v>
      </c>
      <c r="D10" s="244">
        <v>55.63</v>
      </c>
      <c r="E10" s="244">
        <v>56.37</v>
      </c>
      <c r="F10" s="244">
        <v>58.63</v>
      </c>
      <c r="G10" s="96"/>
    </row>
    <row r="11" spans="1:7" x14ac:dyDescent="0.25">
      <c r="A11" s="178" t="s">
        <v>101</v>
      </c>
      <c r="B11" s="244">
        <v>53.37</v>
      </c>
      <c r="C11" s="244">
        <v>53.53</v>
      </c>
      <c r="D11" s="244">
        <v>54.31</v>
      </c>
      <c r="E11" s="244">
        <v>55.2</v>
      </c>
      <c r="F11" s="244">
        <v>56.62</v>
      </c>
      <c r="G11" s="96"/>
    </row>
    <row r="12" spans="1:7" x14ac:dyDescent="0.25">
      <c r="A12" s="178" t="s">
        <v>80</v>
      </c>
      <c r="B12" s="244">
        <v>56.92</v>
      </c>
      <c r="C12" s="244">
        <v>53.68</v>
      </c>
      <c r="D12" s="244">
        <v>54.98</v>
      </c>
      <c r="E12" s="244">
        <v>54.74</v>
      </c>
      <c r="F12" s="244">
        <v>55.53</v>
      </c>
      <c r="G12" s="96"/>
    </row>
    <row r="13" spans="1:7" x14ac:dyDescent="0.25">
      <c r="A13" s="178" t="s">
        <v>93</v>
      </c>
      <c r="B13" s="244">
        <v>49.69</v>
      </c>
      <c r="C13" s="244">
        <v>49.36</v>
      </c>
      <c r="D13" s="244">
        <v>50.57</v>
      </c>
      <c r="E13" s="244">
        <v>51.62</v>
      </c>
      <c r="F13" s="244">
        <v>54.29</v>
      </c>
      <c r="G13" s="96"/>
    </row>
    <row r="14" spans="1:7" x14ac:dyDescent="0.25">
      <c r="A14" s="178" t="s">
        <v>94</v>
      </c>
      <c r="B14" s="244">
        <v>53.43</v>
      </c>
      <c r="C14" s="244">
        <v>50.13</v>
      </c>
      <c r="D14" s="244">
        <v>51.01</v>
      </c>
      <c r="E14" s="244">
        <v>50.89</v>
      </c>
      <c r="F14" s="244">
        <v>53.32</v>
      </c>
      <c r="G14" s="96"/>
    </row>
    <row r="15" spans="1:7" x14ac:dyDescent="0.25">
      <c r="A15" s="208" t="s">
        <v>81</v>
      </c>
      <c r="B15" s="245">
        <v>46.49</v>
      </c>
      <c r="C15" s="245">
        <v>45.81</v>
      </c>
      <c r="D15" s="245">
        <v>47.93</v>
      </c>
      <c r="E15" s="245">
        <v>49.93</v>
      </c>
      <c r="F15" s="245">
        <v>53.14</v>
      </c>
      <c r="G15" s="96"/>
    </row>
    <row r="16" spans="1:7" x14ac:dyDescent="0.25">
      <c r="A16" s="178" t="s">
        <v>82</v>
      </c>
      <c r="B16" s="244">
        <v>47.71</v>
      </c>
      <c r="C16" s="244">
        <v>47.19</v>
      </c>
      <c r="D16" s="244">
        <v>49.39</v>
      </c>
      <c r="E16" s="244">
        <v>50.12</v>
      </c>
      <c r="F16" s="244">
        <v>52.74</v>
      </c>
      <c r="G16" s="96"/>
    </row>
    <row r="17" spans="1:8" x14ac:dyDescent="0.25">
      <c r="A17" s="178" t="s">
        <v>88</v>
      </c>
      <c r="B17" s="244">
        <v>49.81</v>
      </c>
      <c r="C17" s="244">
        <v>49.07</v>
      </c>
      <c r="D17" s="244">
        <v>49.05</v>
      </c>
      <c r="E17" s="244">
        <v>49.25</v>
      </c>
      <c r="F17" s="244">
        <v>51.9</v>
      </c>
      <c r="G17" s="96"/>
    </row>
    <row r="18" spans="1:8" x14ac:dyDescent="0.25">
      <c r="A18" s="178" t="s">
        <v>86</v>
      </c>
      <c r="B18" s="244">
        <v>43.64</v>
      </c>
      <c r="C18" s="244">
        <v>45.4</v>
      </c>
      <c r="D18" s="244">
        <v>46.06</v>
      </c>
      <c r="E18" s="244">
        <v>45.85</v>
      </c>
      <c r="F18" s="244">
        <v>49</v>
      </c>
      <c r="G18" s="96"/>
    </row>
    <row r="19" spans="1:8" x14ac:dyDescent="0.25">
      <c r="A19" s="178" t="s">
        <v>28</v>
      </c>
      <c r="B19" s="244">
        <v>48.51</v>
      </c>
      <c r="C19" s="244">
        <v>46.77</v>
      </c>
      <c r="D19" s="244">
        <v>47.15</v>
      </c>
      <c r="E19" s="244">
        <v>46.64</v>
      </c>
      <c r="F19" s="244">
        <v>48.92</v>
      </c>
      <c r="G19" s="96"/>
    </row>
    <row r="20" spans="1:8" x14ac:dyDescent="0.25">
      <c r="A20" s="178" t="s">
        <v>83</v>
      </c>
      <c r="B20" s="244">
        <v>45.15</v>
      </c>
      <c r="C20" s="244">
        <v>45.4</v>
      </c>
      <c r="D20" s="244">
        <v>45.82</v>
      </c>
      <c r="E20" s="244">
        <v>46.84</v>
      </c>
      <c r="F20" s="244">
        <v>48.67</v>
      </c>
      <c r="G20" s="96"/>
    </row>
    <row r="21" spans="1:8" x14ac:dyDescent="0.25">
      <c r="A21" s="178" t="s">
        <v>179</v>
      </c>
      <c r="B21" s="244">
        <v>46.12</v>
      </c>
      <c r="C21" s="244">
        <v>44.98</v>
      </c>
      <c r="D21" s="244">
        <v>45.2</v>
      </c>
      <c r="E21" s="244">
        <v>45.62</v>
      </c>
      <c r="F21" s="244">
        <v>47.79</v>
      </c>
      <c r="G21" s="96"/>
    </row>
    <row r="22" spans="1:8" x14ac:dyDescent="0.25">
      <c r="A22" s="178" t="s">
        <v>104</v>
      </c>
      <c r="B22" s="244">
        <v>43.64</v>
      </c>
      <c r="C22" s="244">
        <v>43.12</v>
      </c>
      <c r="D22" s="244">
        <v>43.8</v>
      </c>
      <c r="E22" s="244">
        <v>44.57</v>
      </c>
      <c r="F22" s="244">
        <v>46.65</v>
      </c>
      <c r="G22" s="96"/>
    </row>
    <row r="23" spans="1:8" x14ac:dyDescent="0.25">
      <c r="A23" s="178" t="s">
        <v>77</v>
      </c>
      <c r="B23" s="244">
        <v>44.64</v>
      </c>
      <c r="C23" s="244">
        <v>43.55</v>
      </c>
      <c r="D23" s="244">
        <v>43.94</v>
      </c>
      <c r="E23" s="244">
        <v>44.58</v>
      </c>
      <c r="F23" s="244">
        <v>46.5</v>
      </c>
      <c r="G23" s="96"/>
    </row>
    <row r="24" spans="1:8" x14ac:dyDescent="0.25">
      <c r="A24" s="178" t="s">
        <v>129</v>
      </c>
      <c r="B24" s="244">
        <v>42.69</v>
      </c>
      <c r="C24" s="244">
        <v>42.04</v>
      </c>
      <c r="D24" s="244">
        <v>42.61</v>
      </c>
      <c r="E24" s="244">
        <v>43.68</v>
      </c>
      <c r="F24" s="244">
        <v>46.3</v>
      </c>
      <c r="G24" s="96"/>
    </row>
    <row r="25" spans="1:8" x14ac:dyDescent="0.25">
      <c r="A25" s="178" t="s">
        <v>84</v>
      </c>
      <c r="B25" s="244">
        <v>46.5</v>
      </c>
      <c r="C25" s="244">
        <v>43.84</v>
      </c>
      <c r="D25" s="244">
        <v>43.92</v>
      </c>
      <c r="E25" s="244">
        <v>44.42</v>
      </c>
      <c r="F25" s="244">
        <v>46.17</v>
      </c>
      <c r="G25" s="96"/>
    </row>
    <row r="26" spans="1:8" x14ac:dyDescent="0.25">
      <c r="A26" s="178" t="s">
        <v>89</v>
      </c>
      <c r="B26" s="244">
        <v>43.31</v>
      </c>
      <c r="C26" s="244">
        <v>42.28</v>
      </c>
      <c r="D26" s="244">
        <v>44.8</v>
      </c>
      <c r="E26" s="244">
        <v>45.97</v>
      </c>
      <c r="F26" s="244">
        <v>45.58</v>
      </c>
      <c r="G26" s="96"/>
    </row>
    <row r="27" spans="1:8" x14ac:dyDescent="0.25">
      <c r="A27" s="178" t="s">
        <v>99</v>
      </c>
      <c r="B27" s="244">
        <v>41.13</v>
      </c>
      <c r="C27" s="244">
        <v>39.78</v>
      </c>
      <c r="D27" s="244">
        <v>41.08</v>
      </c>
      <c r="E27" s="244">
        <v>40.630000000000003</v>
      </c>
      <c r="F27" s="244">
        <v>44.08</v>
      </c>
      <c r="G27" s="96"/>
    </row>
    <row r="28" spans="1:8" x14ac:dyDescent="0.25">
      <c r="A28" s="178" t="s">
        <v>85</v>
      </c>
      <c r="B28" s="244">
        <v>36.49</v>
      </c>
      <c r="C28" s="244">
        <v>37.840000000000003</v>
      </c>
      <c r="D28" s="244">
        <v>38.17</v>
      </c>
      <c r="E28" s="244">
        <v>40.090000000000003</v>
      </c>
      <c r="F28" s="244">
        <v>43.01</v>
      </c>
      <c r="G28" s="96"/>
    </row>
    <row r="29" spans="1:8" x14ac:dyDescent="0.25">
      <c r="A29" s="178" t="s">
        <v>90</v>
      </c>
      <c r="B29" s="244">
        <v>39.24</v>
      </c>
      <c r="C29" s="244">
        <v>38.46</v>
      </c>
      <c r="D29" s="244">
        <v>40.06</v>
      </c>
      <c r="E29" s="244">
        <v>40.840000000000003</v>
      </c>
      <c r="F29" s="244">
        <v>41.74</v>
      </c>
      <c r="G29" s="96"/>
    </row>
    <row r="30" spans="1:8" x14ac:dyDescent="0.25">
      <c r="A30" s="178" t="s">
        <v>100</v>
      </c>
      <c r="B30" s="244">
        <v>39.08</v>
      </c>
      <c r="C30" s="244">
        <v>37.74</v>
      </c>
      <c r="D30" s="244">
        <v>38.880000000000003</v>
      </c>
      <c r="E30" s="244">
        <v>39.979999999999997</v>
      </c>
      <c r="F30" s="244">
        <v>41.43</v>
      </c>
      <c r="G30" s="96"/>
    </row>
    <row r="31" spans="1:8" x14ac:dyDescent="0.25">
      <c r="A31" s="178" t="s">
        <v>79</v>
      </c>
      <c r="B31" s="244">
        <v>40.520000000000003</v>
      </c>
      <c r="C31" s="244">
        <v>38.44</v>
      </c>
      <c r="D31" s="244">
        <v>37.26</v>
      </c>
      <c r="E31" s="244">
        <v>35.83</v>
      </c>
      <c r="F31" s="244">
        <v>38.96</v>
      </c>
      <c r="G31" s="96"/>
    </row>
    <row r="32" spans="1:8" x14ac:dyDescent="0.25">
      <c r="A32" s="178" t="s">
        <v>174</v>
      </c>
      <c r="B32" s="244">
        <v>28.77</v>
      </c>
      <c r="C32" s="244">
        <v>30.53</v>
      </c>
      <c r="D32" s="244">
        <v>28.62</v>
      </c>
      <c r="E32" s="244">
        <v>33.26</v>
      </c>
      <c r="F32" s="244">
        <v>35.97</v>
      </c>
      <c r="G32" s="96"/>
      <c r="H32" s="67"/>
    </row>
    <row r="33" spans="1:7" x14ac:dyDescent="0.25">
      <c r="A33" s="178" t="s">
        <v>173</v>
      </c>
      <c r="B33" s="244">
        <v>44.33</v>
      </c>
      <c r="C33" s="244">
        <v>41.13</v>
      </c>
      <c r="D33" s="244">
        <v>36.909999999999997</v>
      </c>
      <c r="E33" s="244">
        <v>31.9</v>
      </c>
      <c r="F33" s="244">
        <v>35.36</v>
      </c>
      <c r="G33" s="96"/>
    </row>
    <row r="34" spans="1:7" x14ac:dyDescent="0.25">
      <c r="A34" s="178" t="s">
        <v>105</v>
      </c>
      <c r="B34" s="244">
        <v>30.06</v>
      </c>
      <c r="C34" s="244">
        <v>27.95</v>
      </c>
      <c r="D34" s="244">
        <v>27.84</v>
      </c>
      <c r="E34" s="244">
        <v>28.68</v>
      </c>
      <c r="F34" s="244">
        <v>30.56</v>
      </c>
      <c r="G34" s="96"/>
    </row>
    <row r="35" spans="1:7" x14ac:dyDescent="0.25">
      <c r="A35" s="178" t="s">
        <v>136</v>
      </c>
      <c r="B35" s="244">
        <v>32.159999999999997</v>
      </c>
      <c r="C35" s="244">
        <v>30.79</v>
      </c>
      <c r="D35" s="244">
        <v>28.87</v>
      </c>
      <c r="E35" s="244">
        <v>28.09</v>
      </c>
      <c r="F35" s="244">
        <v>29.53</v>
      </c>
      <c r="G35" s="96"/>
    </row>
    <row r="36" spans="1:7" x14ac:dyDescent="0.25">
      <c r="A36" s="178" t="s">
        <v>95</v>
      </c>
      <c r="B36" s="244">
        <v>33.520000000000003</v>
      </c>
      <c r="C36" s="244">
        <v>30.25</v>
      </c>
      <c r="D36" s="244">
        <v>28.48</v>
      </c>
      <c r="E36" s="244">
        <v>28.41</v>
      </c>
      <c r="F36" s="244">
        <v>29.2</v>
      </c>
      <c r="G36" s="96"/>
    </row>
    <row r="37" spans="1:7" x14ac:dyDescent="0.25">
      <c r="A37" s="178" t="s">
        <v>6</v>
      </c>
      <c r="B37" s="244">
        <v>25.85</v>
      </c>
      <c r="C37" s="244">
        <v>25.32</v>
      </c>
      <c r="D37" s="244">
        <v>25.45</v>
      </c>
      <c r="E37" s="244">
        <v>26.05</v>
      </c>
      <c r="F37" s="244">
        <v>26.52</v>
      </c>
      <c r="G37" s="96"/>
    </row>
    <row r="38" spans="1:7" x14ac:dyDescent="0.25">
      <c r="A38" s="178" t="s">
        <v>91</v>
      </c>
      <c r="B38" s="244">
        <v>25.09</v>
      </c>
      <c r="C38" s="244">
        <v>23.01</v>
      </c>
      <c r="D38" s="244">
        <v>23.05</v>
      </c>
      <c r="E38" s="244">
        <v>23.8</v>
      </c>
      <c r="F38" s="244">
        <v>24.8</v>
      </c>
      <c r="G38" s="96"/>
    </row>
    <row r="39" spans="1:7" x14ac:dyDescent="0.25">
      <c r="A39" s="178" t="s">
        <v>103</v>
      </c>
      <c r="B39" s="244">
        <v>17.940000000000001</v>
      </c>
      <c r="C39" s="244">
        <v>16.59</v>
      </c>
      <c r="D39" s="244">
        <v>16.38</v>
      </c>
      <c r="E39" s="244">
        <v>16.84</v>
      </c>
      <c r="F39" s="244">
        <v>19.09</v>
      </c>
      <c r="G39" s="96"/>
    </row>
    <row r="40" spans="1:7" x14ac:dyDescent="0.25">
      <c r="A40" s="178" t="s">
        <v>145</v>
      </c>
      <c r="B40" s="244">
        <v>18.55</v>
      </c>
      <c r="C40" s="244">
        <v>18</v>
      </c>
      <c r="D40" s="244">
        <v>16.96</v>
      </c>
      <c r="E40" s="244">
        <v>16</v>
      </c>
      <c r="F40" s="244">
        <v>16.28</v>
      </c>
      <c r="G40" s="96"/>
    </row>
    <row r="41" spans="1:7" x14ac:dyDescent="0.25">
      <c r="A41" s="178" t="s">
        <v>134</v>
      </c>
      <c r="B41" s="244">
        <v>14.82</v>
      </c>
      <c r="C41" s="244">
        <v>14.38</v>
      </c>
      <c r="D41" s="244">
        <v>14.66</v>
      </c>
      <c r="E41" s="244">
        <v>14.51</v>
      </c>
      <c r="F41" s="244">
        <v>15.58</v>
      </c>
      <c r="G41" s="96"/>
    </row>
  </sheetData>
  <mergeCells count="1">
    <mergeCell ref="B4:E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90" zoomScaleNormal="90" workbookViewId="0">
      <selection activeCell="S15" sqref="S15"/>
    </sheetView>
  </sheetViews>
  <sheetFormatPr defaultRowHeight="15" x14ac:dyDescent="0.25"/>
  <cols>
    <col min="1" max="1" width="28.42578125" customWidth="1"/>
  </cols>
  <sheetData>
    <row r="1" spans="1:14" s="96" customFormat="1" x14ac:dyDescent="0.25">
      <c r="A1" s="8" t="s">
        <v>572</v>
      </c>
    </row>
    <row r="2" spans="1:14" s="96" customFormat="1" x14ac:dyDescent="0.25">
      <c r="A2" s="8" t="s">
        <v>586</v>
      </c>
    </row>
    <row r="3" spans="1:14" s="96" customFormat="1" x14ac:dyDescent="0.25"/>
    <row r="4" spans="1:14" x14ac:dyDescent="0.25">
      <c r="A4" s="1"/>
      <c r="B4" s="1">
        <v>2004</v>
      </c>
      <c r="C4" s="1">
        <v>2005</v>
      </c>
      <c r="D4" s="1">
        <v>2006</v>
      </c>
      <c r="E4" s="1">
        <v>2007</v>
      </c>
      <c r="F4" s="1">
        <v>2008</v>
      </c>
      <c r="G4" s="1">
        <v>2009</v>
      </c>
      <c r="H4" s="1">
        <v>2010</v>
      </c>
      <c r="I4" s="1">
        <v>2011</v>
      </c>
      <c r="J4" s="1">
        <v>2012</v>
      </c>
      <c r="K4" s="1">
        <v>2013</v>
      </c>
      <c r="L4" s="1">
        <v>2014</v>
      </c>
      <c r="M4" s="1">
        <v>2015</v>
      </c>
    </row>
    <row r="5" spans="1:14" x14ac:dyDescent="0.25">
      <c r="A5" s="1" t="s">
        <v>79</v>
      </c>
      <c r="B5" s="1">
        <v>79</v>
      </c>
      <c r="C5" s="1">
        <v>80</v>
      </c>
      <c r="D5" s="1">
        <v>81</v>
      </c>
      <c r="E5" s="1">
        <v>83</v>
      </c>
      <c r="F5" s="1">
        <v>81</v>
      </c>
      <c r="G5" s="1">
        <v>83</v>
      </c>
      <c r="H5" s="1">
        <v>81</v>
      </c>
      <c r="I5" s="1">
        <v>83</v>
      </c>
      <c r="J5" s="1">
        <v>82</v>
      </c>
      <c r="K5" s="1">
        <v>83</v>
      </c>
      <c r="L5" s="1">
        <v>84</v>
      </c>
      <c r="M5" s="1">
        <v>85</v>
      </c>
    </row>
    <row r="6" spans="1:14" x14ac:dyDescent="0.25">
      <c r="A6" s="1" t="s">
        <v>80</v>
      </c>
      <c r="B6" s="1">
        <v>125</v>
      </c>
      <c r="C6" s="1">
        <v>123</v>
      </c>
      <c r="D6" s="1">
        <v>123</v>
      </c>
      <c r="E6" s="1">
        <v>121</v>
      </c>
      <c r="F6" s="1">
        <v>123</v>
      </c>
      <c r="G6" s="1">
        <v>122</v>
      </c>
      <c r="H6" s="1">
        <v>126</v>
      </c>
      <c r="I6" s="1">
        <v>125</v>
      </c>
      <c r="J6" s="1">
        <v>126</v>
      </c>
      <c r="K6" s="1">
        <v>125</v>
      </c>
      <c r="L6" s="1">
        <v>125</v>
      </c>
      <c r="M6" s="1">
        <v>124</v>
      </c>
      <c r="N6" s="96"/>
    </row>
    <row r="7" spans="1:14" x14ac:dyDescent="0.25">
      <c r="A7" s="1" t="s">
        <v>84</v>
      </c>
      <c r="B7" s="1">
        <v>117</v>
      </c>
      <c r="C7" s="1">
        <v>117</v>
      </c>
      <c r="D7" s="1">
        <v>117</v>
      </c>
      <c r="E7" s="1">
        <v>117</v>
      </c>
      <c r="F7" s="1">
        <v>118</v>
      </c>
      <c r="G7" s="1">
        <v>116</v>
      </c>
      <c r="H7" s="1">
        <v>121</v>
      </c>
      <c r="I7" s="1">
        <v>124</v>
      </c>
      <c r="J7" s="1">
        <v>124</v>
      </c>
      <c r="K7" s="1">
        <v>124</v>
      </c>
      <c r="L7" s="1">
        <v>126</v>
      </c>
      <c r="M7" s="1">
        <v>125</v>
      </c>
      <c r="N7" s="96"/>
    </row>
    <row r="8" spans="1:14" x14ac:dyDescent="0.25">
      <c r="A8" s="1" t="s">
        <v>81</v>
      </c>
      <c r="B8" s="1">
        <v>55</v>
      </c>
      <c r="C8" s="1">
        <v>59</v>
      </c>
      <c r="D8" s="1">
        <v>64</v>
      </c>
      <c r="E8" s="1">
        <v>68</v>
      </c>
      <c r="F8" s="1">
        <v>68</v>
      </c>
      <c r="G8" s="1">
        <v>62</v>
      </c>
      <c r="H8" s="1">
        <v>63</v>
      </c>
      <c r="I8" s="1">
        <v>69</v>
      </c>
      <c r="J8" s="1">
        <v>74</v>
      </c>
      <c r="K8" s="1">
        <v>75</v>
      </c>
      <c r="L8" s="1">
        <v>76</v>
      </c>
      <c r="M8" s="1">
        <v>74</v>
      </c>
      <c r="N8" s="96"/>
    </row>
    <row r="9" spans="1:14" x14ac:dyDescent="0.25">
      <c r="A9" s="1" t="s">
        <v>88</v>
      </c>
      <c r="B9" s="1">
        <v>144</v>
      </c>
      <c r="C9" s="1">
        <v>145</v>
      </c>
      <c r="D9" s="1">
        <v>146</v>
      </c>
      <c r="E9" s="1">
        <v>146</v>
      </c>
      <c r="F9" s="1">
        <v>132</v>
      </c>
      <c r="G9" s="1">
        <v>129</v>
      </c>
      <c r="H9" s="1">
        <v>130</v>
      </c>
      <c r="I9" s="1">
        <v>132</v>
      </c>
      <c r="J9" s="1">
        <v>131</v>
      </c>
      <c r="K9" s="1">
        <v>131</v>
      </c>
      <c r="L9" s="1">
        <v>134</v>
      </c>
      <c r="M9" s="1">
        <v>145</v>
      </c>
      <c r="N9" s="96"/>
    </row>
    <row r="10" spans="1:14" x14ac:dyDescent="0.25">
      <c r="A10" s="1" t="s">
        <v>173</v>
      </c>
      <c r="B10" s="1">
        <v>47</v>
      </c>
      <c r="C10" s="1">
        <v>51</v>
      </c>
      <c r="D10" s="1">
        <v>55</v>
      </c>
      <c r="E10" s="1">
        <v>60</v>
      </c>
      <c r="F10" s="1">
        <v>60</v>
      </c>
      <c r="G10" s="1">
        <v>52</v>
      </c>
      <c r="H10" s="1">
        <v>52</v>
      </c>
      <c r="I10" s="1">
        <v>56</v>
      </c>
      <c r="J10" s="1">
        <v>60</v>
      </c>
      <c r="K10" s="1">
        <v>62</v>
      </c>
      <c r="L10" s="1">
        <v>64</v>
      </c>
      <c r="M10" s="1">
        <v>64</v>
      </c>
      <c r="N10" s="96"/>
    </row>
    <row r="11" spans="1:14" x14ac:dyDescent="0.25">
      <c r="A11" s="1" t="s">
        <v>174</v>
      </c>
      <c r="B11" s="1">
        <v>50</v>
      </c>
      <c r="C11" s="1">
        <v>53</v>
      </c>
      <c r="D11" s="1">
        <v>56</v>
      </c>
      <c r="E11" s="1">
        <v>60</v>
      </c>
      <c r="F11" s="1">
        <v>63</v>
      </c>
      <c r="G11" s="1">
        <v>56</v>
      </c>
      <c r="H11" s="1">
        <v>60</v>
      </c>
      <c r="I11" s="1">
        <v>65</v>
      </c>
      <c r="J11" s="1">
        <v>70</v>
      </c>
      <c r="K11" s="1">
        <v>73</v>
      </c>
      <c r="L11" s="1">
        <v>75</v>
      </c>
      <c r="M11" s="1">
        <v>74</v>
      </c>
      <c r="N11" s="96"/>
    </row>
    <row r="12" spans="1:14" x14ac:dyDescent="0.25">
      <c r="A12" s="1" t="s">
        <v>95</v>
      </c>
      <c r="B12" s="1">
        <v>49</v>
      </c>
      <c r="C12" s="1">
        <v>50</v>
      </c>
      <c r="D12" s="1">
        <v>50</v>
      </c>
      <c r="E12" s="1">
        <v>53</v>
      </c>
      <c r="F12" s="1">
        <v>54</v>
      </c>
      <c r="G12" s="1">
        <v>59</v>
      </c>
      <c r="H12" s="1">
        <v>62</v>
      </c>
      <c r="I12" s="1">
        <v>64</v>
      </c>
      <c r="J12" s="1">
        <v>66</v>
      </c>
      <c r="K12" s="1">
        <v>67</v>
      </c>
      <c r="L12" s="1">
        <v>68</v>
      </c>
      <c r="M12" s="1">
        <v>69</v>
      </c>
      <c r="N12" s="96"/>
    </row>
    <row r="13" spans="1:14" x14ac:dyDescent="0.25">
      <c r="A13" s="1" t="s">
        <v>97</v>
      </c>
      <c r="B13" s="1">
        <v>56</v>
      </c>
      <c r="C13" s="1">
        <v>59</v>
      </c>
      <c r="D13" s="1">
        <v>62</v>
      </c>
      <c r="E13" s="1">
        <v>67</v>
      </c>
      <c r="F13" s="1">
        <v>71</v>
      </c>
      <c r="G13" s="1">
        <v>71</v>
      </c>
      <c r="H13" s="1">
        <v>73</v>
      </c>
      <c r="I13" s="1">
        <v>73</v>
      </c>
      <c r="J13" s="1">
        <v>74</v>
      </c>
      <c r="K13" s="1">
        <v>76</v>
      </c>
      <c r="L13" s="1">
        <v>77</v>
      </c>
      <c r="M13" s="1">
        <v>77</v>
      </c>
      <c r="N13" s="96"/>
    </row>
    <row r="14" spans="1:14" x14ac:dyDescent="0.25">
      <c r="A14" s="1" t="s">
        <v>82</v>
      </c>
      <c r="B14" s="1">
        <v>117</v>
      </c>
      <c r="C14" s="1">
        <v>115</v>
      </c>
      <c r="D14" s="1">
        <v>114</v>
      </c>
      <c r="E14" s="1">
        <v>117</v>
      </c>
      <c r="F14" s="1">
        <v>120</v>
      </c>
      <c r="G14" s="1">
        <v>116</v>
      </c>
      <c r="H14" s="1">
        <v>115</v>
      </c>
      <c r="I14" s="1">
        <v>116</v>
      </c>
      <c r="J14" s="1">
        <v>115</v>
      </c>
      <c r="K14" s="1">
        <v>113</v>
      </c>
      <c r="L14" s="1">
        <v>110</v>
      </c>
      <c r="M14" s="1">
        <v>108</v>
      </c>
      <c r="N14" s="96"/>
    </row>
    <row r="15" spans="1:14" x14ac:dyDescent="0.25">
      <c r="A15" s="1" t="s">
        <v>101</v>
      </c>
      <c r="B15" s="1">
        <v>129</v>
      </c>
      <c r="C15" s="1">
        <v>123</v>
      </c>
      <c r="D15" s="1">
        <v>125</v>
      </c>
      <c r="E15" s="1">
        <v>127</v>
      </c>
      <c r="F15" s="1">
        <v>126</v>
      </c>
      <c r="G15" s="1">
        <v>122</v>
      </c>
      <c r="H15" s="1">
        <v>125</v>
      </c>
      <c r="I15" s="1">
        <v>126</v>
      </c>
      <c r="J15" s="1">
        <v>127</v>
      </c>
      <c r="K15" s="1">
        <v>124</v>
      </c>
      <c r="L15" s="1">
        <v>123</v>
      </c>
      <c r="M15" s="1">
        <v>123</v>
      </c>
      <c r="N15" s="96"/>
    </row>
    <row r="17" spans="1:17" x14ac:dyDescent="0.25">
      <c r="A17" s="8" t="s">
        <v>374</v>
      </c>
      <c r="B17" s="96"/>
      <c r="C17" s="96"/>
      <c r="D17" s="96"/>
      <c r="E17" s="96"/>
      <c r="F17" s="96"/>
      <c r="G17" s="96"/>
      <c r="H17" s="96"/>
      <c r="I17" s="96"/>
      <c r="J17" s="96"/>
      <c r="K17" s="96"/>
      <c r="L17" s="96"/>
      <c r="M17" s="96"/>
      <c r="N17" s="96"/>
      <c r="O17" s="96"/>
      <c r="P17" s="96"/>
      <c r="Q17" s="96"/>
    </row>
    <row r="18" spans="1:17" x14ac:dyDescent="0.25">
      <c r="A18" s="96" t="s">
        <v>189</v>
      </c>
      <c r="B18" s="96"/>
      <c r="C18" s="96"/>
      <c r="D18" s="96"/>
      <c r="E18" s="96"/>
      <c r="F18" s="96"/>
      <c r="G18" s="96"/>
      <c r="H18" s="96"/>
      <c r="I18" s="96"/>
      <c r="J18" s="96"/>
      <c r="K18" s="96"/>
      <c r="L18" s="96"/>
      <c r="M18" s="96"/>
      <c r="N18" s="96"/>
      <c r="O18" s="96"/>
      <c r="P18" s="96"/>
      <c r="Q18" s="96"/>
    </row>
    <row r="19" spans="1:17" x14ac:dyDescent="0.25">
      <c r="A19" s="96" t="s">
        <v>190</v>
      </c>
      <c r="B19" s="96"/>
      <c r="C19" s="96"/>
      <c r="D19" s="96"/>
      <c r="E19" s="96"/>
      <c r="F19" s="96"/>
      <c r="G19" s="96"/>
      <c r="H19" s="96"/>
      <c r="I19" s="96"/>
      <c r="J19" s="96"/>
      <c r="K19" s="96"/>
      <c r="L19" s="96"/>
      <c r="M19" s="96"/>
      <c r="N19" s="96"/>
      <c r="O19" s="96"/>
      <c r="P19" s="96"/>
      <c r="Q19" s="96"/>
    </row>
    <row r="20" spans="1:17" x14ac:dyDescent="0.25">
      <c r="A20" s="1"/>
      <c r="B20" s="106" t="s">
        <v>57</v>
      </c>
      <c r="C20" s="106" t="s">
        <v>58</v>
      </c>
      <c r="D20" s="106" t="s">
        <v>59</v>
      </c>
      <c r="E20" s="106" t="s">
        <v>38</v>
      </c>
      <c r="F20" s="106" t="s">
        <v>39</v>
      </c>
      <c r="G20" s="106" t="s">
        <v>40</v>
      </c>
      <c r="H20" s="106" t="s">
        <v>41</v>
      </c>
      <c r="I20" s="106" t="s">
        <v>42</v>
      </c>
      <c r="J20" s="106" t="s">
        <v>43</v>
      </c>
      <c r="K20" s="106" t="s">
        <v>44</v>
      </c>
      <c r="L20" s="106" t="s">
        <v>45</v>
      </c>
      <c r="M20" s="106" t="s">
        <v>177</v>
      </c>
      <c r="O20" s="96" t="s">
        <v>75</v>
      </c>
      <c r="P20" s="96"/>
      <c r="Q20" s="96"/>
    </row>
    <row r="21" spans="1:17" x14ac:dyDescent="0.25">
      <c r="A21" s="11" t="s">
        <v>191</v>
      </c>
      <c r="B21" s="33">
        <v>100</v>
      </c>
      <c r="C21" s="33">
        <v>100</v>
      </c>
      <c r="D21" s="33">
        <v>100</v>
      </c>
      <c r="E21" s="33">
        <v>100</v>
      </c>
      <c r="F21" s="33">
        <v>100</v>
      </c>
      <c r="G21" s="33">
        <v>100</v>
      </c>
      <c r="H21" s="33">
        <v>100</v>
      </c>
      <c r="I21" s="33">
        <v>100</v>
      </c>
      <c r="J21" s="33">
        <v>100</v>
      </c>
      <c r="K21" s="33">
        <v>100</v>
      </c>
      <c r="L21" s="33">
        <v>100</v>
      </c>
      <c r="M21" s="33">
        <v>100</v>
      </c>
      <c r="O21" s="96" t="s">
        <v>75</v>
      </c>
      <c r="P21" s="96"/>
      <c r="Q21" s="96"/>
    </row>
    <row r="22" spans="1:17" x14ac:dyDescent="0.25">
      <c r="A22" s="11" t="s">
        <v>79</v>
      </c>
      <c r="B22" s="33">
        <v>79</v>
      </c>
      <c r="C22" s="33">
        <v>80</v>
      </c>
      <c r="D22" s="33">
        <v>81</v>
      </c>
      <c r="E22" s="33">
        <v>83</v>
      </c>
      <c r="F22" s="33">
        <v>81</v>
      </c>
      <c r="G22" s="33">
        <v>83</v>
      </c>
      <c r="H22" s="33">
        <v>81</v>
      </c>
      <c r="I22" s="33">
        <v>83</v>
      </c>
      <c r="J22" s="33">
        <v>82</v>
      </c>
      <c r="K22" s="33">
        <v>83</v>
      </c>
      <c r="L22" s="33">
        <v>84</v>
      </c>
      <c r="M22" s="33">
        <v>85</v>
      </c>
      <c r="O22" s="96" t="s">
        <v>75</v>
      </c>
      <c r="P22" s="96"/>
      <c r="Q22" s="96"/>
    </row>
    <row r="23" spans="1:17" x14ac:dyDescent="0.25">
      <c r="A23" s="11" t="s">
        <v>80</v>
      </c>
      <c r="B23" s="33">
        <v>125</v>
      </c>
      <c r="C23" s="33">
        <v>123</v>
      </c>
      <c r="D23" s="33">
        <v>123</v>
      </c>
      <c r="E23" s="33">
        <v>121</v>
      </c>
      <c r="F23" s="33">
        <v>123</v>
      </c>
      <c r="G23" s="33">
        <v>122</v>
      </c>
      <c r="H23" s="33">
        <v>126</v>
      </c>
      <c r="I23" s="33">
        <v>125</v>
      </c>
      <c r="J23" s="33">
        <v>126</v>
      </c>
      <c r="K23" s="33">
        <v>125</v>
      </c>
      <c r="L23" s="33">
        <v>125</v>
      </c>
      <c r="M23" s="33">
        <v>124</v>
      </c>
      <c r="O23" s="96"/>
      <c r="P23" s="96"/>
      <c r="Q23" s="96"/>
    </row>
    <row r="24" spans="1:17" x14ac:dyDescent="0.25">
      <c r="A24" s="11" t="s">
        <v>84</v>
      </c>
      <c r="B24" s="33">
        <v>117</v>
      </c>
      <c r="C24" s="33">
        <v>117</v>
      </c>
      <c r="D24" s="33">
        <v>117</v>
      </c>
      <c r="E24" s="33">
        <v>117</v>
      </c>
      <c r="F24" s="33">
        <v>118</v>
      </c>
      <c r="G24" s="33">
        <v>116</v>
      </c>
      <c r="H24" s="33">
        <v>121</v>
      </c>
      <c r="I24" s="33">
        <v>124</v>
      </c>
      <c r="J24" s="33">
        <v>124</v>
      </c>
      <c r="K24" s="33">
        <v>124</v>
      </c>
      <c r="L24" s="33">
        <v>126</v>
      </c>
      <c r="M24" s="33">
        <v>125</v>
      </c>
      <c r="O24" s="96" t="s">
        <v>75</v>
      </c>
      <c r="P24" s="96"/>
      <c r="Q24" s="96"/>
    </row>
    <row r="25" spans="1:17" x14ac:dyDescent="0.25">
      <c r="A25" s="113" t="s">
        <v>81</v>
      </c>
      <c r="B25" s="112">
        <v>55</v>
      </c>
      <c r="C25" s="112">
        <v>59</v>
      </c>
      <c r="D25" s="112">
        <v>64</v>
      </c>
      <c r="E25" s="112">
        <v>68</v>
      </c>
      <c r="F25" s="112">
        <v>68</v>
      </c>
      <c r="G25" s="112">
        <v>62</v>
      </c>
      <c r="H25" s="112">
        <v>63</v>
      </c>
      <c r="I25" s="112">
        <v>69</v>
      </c>
      <c r="J25" s="112">
        <v>74</v>
      </c>
      <c r="K25" s="112">
        <v>75</v>
      </c>
      <c r="L25" s="112">
        <v>76</v>
      </c>
      <c r="M25" s="112">
        <v>74</v>
      </c>
      <c r="O25" s="96" t="s">
        <v>75</v>
      </c>
      <c r="P25" s="96"/>
      <c r="Q25" s="96"/>
    </row>
    <row r="26" spans="1:17" x14ac:dyDescent="0.25">
      <c r="A26" s="11" t="s">
        <v>88</v>
      </c>
      <c r="B26" s="33">
        <v>144</v>
      </c>
      <c r="C26" s="33">
        <v>145</v>
      </c>
      <c r="D26" s="33">
        <v>146</v>
      </c>
      <c r="E26" s="33">
        <v>146</v>
      </c>
      <c r="F26" s="33">
        <v>132</v>
      </c>
      <c r="G26" s="33">
        <v>129</v>
      </c>
      <c r="H26" s="33">
        <v>130</v>
      </c>
      <c r="I26" s="33">
        <v>132</v>
      </c>
      <c r="J26" s="33">
        <v>131</v>
      </c>
      <c r="K26" s="33">
        <v>131</v>
      </c>
      <c r="L26" s="33">
        <v>134</v>
      </c>
      <c r="M26" s="33">
        <v>145</v>
      </c>
      <c r="O26" s="96" t="s">
        <v>75</v>
      </c>
      <c r="P26" s="96"/>
      <c r="Q26" s="96"/>
    </row>
    <row r="27" spans="1:17" x14ac:dyDescent="0.25">
      <c r="A27" s="11" t="s">
        <v>173</v>
      </c>
      <c r="B27" s="33">
        <v>47</v>
      </c>
      <c r="C27" s="33">
        <v>51</v>
      </c>
      <c r="D27" s="33">
        <v>55</v>
      </c>
      <c r="E27" s="33">
        <v>60</v>
      </c>
      <c r="F27" s="33">
        <v>60</v>
      </c>
      <c r="G27" s="33">
        <v>52</v>
      </c>
      <c r="H27" s="33">
        <v>52</v>
      </c>
      <c r="I27" s="33">
        <v>56</v>
      </c>
      <c r="J27" s="33">
        <v>60</v>
      </c>
      <c r="K27" s="33">
        <v>62</v>
      </c>
      <c r="L27" s="33">
        <v>64</v>
      </c>
      <c r="M27" s="33">
        <v>64</v>
      </c>
      <c r="O27" s="96" t="s">
        <v>75</v>
      </c>
      <c r="P27" s="96"/>
      <c r="Q27" s="96"/>
    </row>
    <row r="28" spans="1:17" x14ac:dyDescent="0.25">
      <c r="A28" s="11" t="s">
        <v>174</v>
      </c>
      <c r="B28" s="33">
        <v>50</v>
      </c>
      <c r="C28" s="33">
        <v>53</v>
      </c>
      <c r="D28" s="33">
        <v>56</v>
      </c>
      <c r="E28" s="33">
        <v>60</v>
      </c>
      <c r="F28" s="33">
        <v>63</v>
      </c>
      <c r="G28" s="33">
        <v>56</v>
      </c>
      <c r="H28" s="33">
        <v>60</v>
      </c>
      <c r="I28" s="33">
        <v>65</v>
      </c>
      <c r="J28" s="33">
        <v>70</v>
      </c>
      <c r="K28" s="33">
        <v>73</v>
      </c>
      <c r="L28" s="33">
        <v>75</v>
      </c>
      <c r="M28" s="33">
        <v>74</v>
      </c>
      <c r="O28" s="96" t="s">
        <v>75</v>
      </c>
      <c r="P28" s="96"/>
      <c r="Q28" s="96"/>
    </row>
    <row r="29" spans="1:17" x14ac:dyDescent="0.25">
      <c r="A29" s="11" t="s">
        <v>95</v>
      </c>
      <c r="B29" s="33">
        <v>49</v>
      </c>
      <c r="C29" s="33">
        <v>50</v>
      </c>
      <c r="D29" s="33">
        <v>50</v>
      </c>
      <c r="E29" s="33">
        <v>53</v>
      </c>
      <c r="F29" s="33">
        <v>54</v>
      </c>
      <c r="G29" s="33">
        <v>59</v>
      </c>
      <c r="H29" s="33">
        <v>62</v>
      </c>
      <c r="I29" s="33">
        <v>64</v>
      </c>
      <c r="J29" s="33">
        <v>66</v>
      </c>
      <c r="K29" s="33">
        <v>67</v>
      </c>
      <c r="L29" s="33">
        <v>68</v>
      </c>
      <c r="M29" s="33">
        <v>69</v>
      </c>
      <c r="O29" s="96" t="s">
        <v>75</v>
      </c>
      <c r="P29" s="96"/>
      <c r="Q29" s="96"/>
    </row>
    <row r="30" spans="1:17" x14ac:dyDescent="0.25">
      <c r="A30" s="11" t="s">
        <v>182</v>
      </c>
      <c r="B30" s="33">
        <v>56</v>
      </c>
      <c r="C30" s="33">
        <v>59</v>
      </c>
      <c r="D30" s="33">
        <v>62</v>
      </c>
      <c r="E30" s="33">
        <v>67</v>
      </c>
      <c r="F30" s="33">
        <v>71</v>
      </c>
      <c r="G30" s="33">
        <v>71</v>
      </c>
      <c r="H30" s="33">
        <v>73</v>
      </c>
      <c r="I30" s="33">
        <v>73</v>
      </c>
      <c r="J30" s="33">
        <v>74</v>
      </c>
      <c r="K30" s="33">
        <v>76</v>
      </c>
      <c r="L30" s="33">
        <v>77</v>
      </c>
      <c r="M30" s="33">
        <v>77</v>
      </c>
      <c r="O30" s="96" t="s">
        <v>75</v>
      </c>
      <c r="P30" s="96"/>
      <c r="Q30" s="96"/>
    </row>
    <row r="31" spans="1:17" x14ac:dyDescent="0.25">
      <c r="A31" s="11" t="s">
        <v>82</v>
      </c>
      <c r="B31" s="33">
        <v>117</v>
      </c>
      <c r="C31" s="33">
        <v>115</v>
      </c>
      <c r="D31" s="33">
        <v>114</v>
      </c>
      <c r="E31" s="33">
        <v>117</v>
      </c>
      <c r="F31" s="33">
        <v>120</v>
      </c>
      <c r="G31" s="33">
        <v>116</v>
      </c>
      <c r="H31" s="33">
        <v>115</v>
      </c>
      <c r="I31" s="33">
        <v>116</v>
      </c>
      <c r="J31" s="33">
        <v>115</v>
      </c>
      <c r="K31" s="33">
        <v>113</v>
      </c>
      <c r="L31" s="33">
        <v>110</v>
      </c>
      <c r="M31" s="33">
        <v>108</v>
      </c>
      <c r="O31" s="96" t="s">
        <v>75</v>
      </c>
      <c r="P31" s="96"/>
      <c r="Q31" s="96"/>
    </row>
    <row r="32" spans="1:17" x14ac:dyDescent="0.25">
      <c r="A32" s="11" t="s">
        <v>101</v>
      </c>
      <c r="B32" s="33">
        <v>129</v>
      </c>
      <c r="C32" s="33">
        <v>123</v>
      </c>
      <c r="D32" s="33">
        <v>125</v>
      </c>
      <c r="E32" s="33">
        <v>127</v>
      </c>
      <c r="F32" s="33">
        <v>126</v>
      </c>
      <c r="G32" s="33">
        <v>122</v>
      </c>
      <c r="H32" s="33">
        <v>125</v>
      </c>
      <c r="I32" s="33">
        <v>126</v>
      </c>
      <c r="J32" s="33">
        <v>127</v>
      </c>
      <c r="K32" s="33">
        <v>124</v>
      </c>
      <c r="L32" s="33">
        <v>123</v>
      </c>
      <c r="M32" s="33">
        <v>123</v>
      </c>
      <c r="O32" s="96" t="s">
        <v>75</v>
      </c>
      <c r="P32" s="96"/>
      <c r="Q32" s="96"/>
    </row>
    <row r="33" spans="1:17" x14ac:dyDescent="0.25">
      <c r="A33" s="1" t="s">
        <v>104</v>
      </c>
      <c r="B33" s="1">
        <v>125</v>
      </c>
      <c r="C33" s="1">
        <v>124</v>
      </c>
      <c r="D33" s="1">
        <v>122</v>
      </c>
      <c r="E33" s="1">
        <v>117</v>
      </c>
      <c r="F33" s="1">
        <v>114</v>
      </c>
      <c r="G33" s="1">
        <v>112</v>
      </c>
      <c r="H33" s="1">
        <v>108</v>
      </c>
      <c r="I33" s="1">
        <v>106</v>
      </c>
      <c r="J33" s="1">
        <v>107</v>
      </c>
      <c r="K33" s="1">
        <v>108</v>
      </c>
      <c r="L33" s="1">
        <v>109</v>
      </c>
      <c r="M33" s="1">
        <v>110</v>
      </c>
      <c r="O33" s="96" t="s">
        <v>75</v>
      </c>
      <c r="P33" s="96"/>
      <c r="Q33" s="96"/>
    </row>
    <row r="34" spans="1:17" x14ac:dyDescent="0.25">
      <c r="A34" s="1" t="s">
        <v>87</v>
      </c>
      <c r="B34" s="1">
        <v>131</v>
      </c>
      <c r="C34" s="1">
        <v>129</v>
      </c>
      <c r="D34" s="1">
        <v>122</v>
      </c>
      <c r="E34" s="1">
        <v>121</v>
      </c>
      <c r="F34" s="1">
        <v>124</v>
      </c>
      <c r="G34" s="1">
        <v>123</v>
      </c>
      <c r="H34" s="1">
        <v>116</v>
      </c>
      <c r="I34" s="1">
        <v>114</v>
      </c>
      <c r="J34" s="1">
        <v>115</v>
      </c>
      <c r="K34" s="1">
        <v>119</v>
      </c>
      <c r="L34" s="1">
        <v>120</v>
      </c>
      <c r="M34" s="1">
        <v>124</v>
      </c>
      <c r="O34" s="96" t="s">
        <v>75</v>
      </c>
      <c r="P34" s="96"/>
      <c r="Q34" s="96"/>
    </row>
    <row r="35" spans="1:17" x14ac:dyDescent="0.25">
      <c r="A35" s="1" t="s">
        <v>102</v>
      </c>
      <c r="B35" s="1">
        <v>141</v>
      </c>
      <c r="C35" s="1">
        <v>140</v>
      </c>
      <c r="D35" s="1">
        <v>143</v>
      </c>
      <c r="E35" s="1">
        <v>148</v>
      </c>
      <c r="F35" s="1">
        <v>151</v>
      </c>
      <c r="G35" s="1">
        <v>153</v>
      </c>
      <c r="H35" s="1">
        <v>154</v>
      </c>
      <c r="I35" s="1">
        <v>158</v>
      </c>
      <c r="J35" s="1">
        <v>163</v>
      </c>
      <c r="K35" s="1">
        <v>164</v>
      </c>
      <c r="L35" s="1">
        <v>161</v>
      </c>
      <c r="M35" s="1">
        <v>162</v>
      </c>
      <c r="O35" s="96" t="s">
        <v>75</v>
      </c>
      <c r="P35" s="96"/>
      <c r="Q35" s="96"/>
    </row>
    <row r="36" spans="1:17" x14ac:dyDescent="0.25">
      <c r="A36" s="1" t="s">
        <v>184</v>
      </c>
      <c r="B36" s="1" t="s">
        <v>183</v>
      </c>
      <c r="C36" s="1">
        <v>30</v>
      </c>
      <c r="D36" s="1">
        <v>34</v>
      </c>
      <c r="E36" s="1">
        <v>39</v>
      </c>
      <c r="F36" s="1">
        <v>41</v>
      </c>
      <c r="G36" s="1">
        <v>40</v>
      </c>
      <c r="H36" s="1">
        <v>40</v>
      </c>
      <c r="I36" s="1">
        <v>41</v>
      </c>
      <c r="J36" s="1">
        <v>39</v>
      </c>
      <c r="K36" s="1">
        <v>40</v>
      </c>
      <c r="L36" s="1">
        <v>41</v>
      </c>
      <c r="M36" s="1">
        <v>41</v>
      </c>
      <c r="O36" s="96" t="s">
        <v>75</v>
      </c>
      <c r="P36" s="96"/>
      <c r="Q36" s="96"/>
    </row>
    <row r="37" spans="1:17" x14ac:dyDescent="0.25">
      <c r="A37" s="1" t="s">
        <v>185</v>
      </c>
      <c r="B37" s="1">
        <v>27</v>
      </c>
      <c r="C37" s="1">
        <v>30</v>
      </c>
      <c r="D37" s="1">
        <v>30</v>
      </c>
      <c r="E37" s="1">
        <v>30</v>
      </c>
      <c r="F37" s="1">
        <v>33</v>
      </c>
      <c r="G37" s="1">
        <v>35</v>
      </c>
      <c r="H37" s="1">
        <v>35</v>
      </c>
      <c r="I37" s="1">
        <v>34</v>
      </c>
      <c r="J37" s="1">
        <v>34</v>
      </c>
      <c r="K37" s="1">
        <v>36</v>
      </c>
      <c r="L37" s="1">
        <v>37</v>
      </c>
      <c r="M37" s="1">
        <v>37</v>
      </c>
      <c r="O37" s="96" t="s">
        <v>75</v>
      </c>
      <c r="P37" s="96"/>
      <c r="Q37" s="96"/>
    </row>
    <row r="38" spans="1:17" x14ac:dyDescent="0.25">
      <c r="A38" s="1" t="s">
        <v>192</v>
      </c>
      <c r="B38" s="1" t="s">
        <v>183</v>
      </c>
      <c r="C38" s="1">
        <v>22</v>
      </c>
      <c r="D38" s="1">
        <v>23</v>
      </c>
      <c r="E38" s="1">
        <v>24</v>
      </c>
      <c r="F38" s="1">
        <v>26</v>
      </c>
      <c r="G38" s="1">
        <v>29</v>
      </c>
      <c r="H38" s="1">
        <v>28</v>
      </c>
      <c r="I38" s="1">
        <v>28</v>
      </c>
      <c r="J38" s="1">
        <v>30</v>
      </c>
      <c r="K38" s="1">
        <v>29</v>
      </c>
      <c r="L38" s="1">
        <v>30</v>
      </c>
      <c r="M38" s="1">
        <v>30</v>
      </c>
      <c r="O38" s="96" t="s">
        <v>75</v>
      </c>
      <c r="P38" s="96"/>
      <c r="Q38" s="96"/>
    </row>
    <row r="39" spans="1:17" x14ac:dyDescent="0.25">
      <c r="A39" s="1" t="s">
        <v>186</v>
      </c>
      <c r="B39" s="1" t="s">
        <v>183</v>
      </c>
      <c r="C39" s="1">
        <v>32</v>
      </c>
      <c r="D39" s="1">
        <v>33</v>
      </c>
      <c r="E39" s="1">
        <v>33</v>
      </c>
      <c r="F39" s="1">
        <v>36</v>
      </c>
      <c r="G39" s="1">
        <v>36</v>
      </c>
      <c r="H39" s="1">
        <v>35</v>
      </c>
      <c r="I39" s="1">
        <v>36</v>
      </c>
      <c r="J39" s="1">
        <v>37</v>
      </c>
      <c r="K39" s="1">
        <v>38</v>
      </c>
      <c r="L39" s="1">
        <v>37</v>
      </c>
      <c r="M39" s="1">
        <v>36</v>
      </c>
      <c r="O39" s="96" t="s">
        <v>75</v>
      </c>
      <c r="P39" s="96"/>
      <c r="Q39" s="96"/>
    </row>
    <row r="40" spans="1:17" x14ac:dyDescent="0.25">
      <c r="A40" s="1" t="s">
        <v>103</v>
      </c>
      <c r="B40" s="1">
        <v>39</v>
      </c>
      <c r="C40" s="1">
        <v>41</v>
      </c>
      <c r="D40" s="1">
        <v>43</v>
      </c>
      <c r="E40" s="1">
        <v>44</v>
      </c>
      <c r="F40" s="1">
        <v>46</v>
      </c>
      <c r="G40" s="1">
        <v>45</v>
      </c>
      <c r="H40" s="1">
        <v>48</v>
      </c>
      <c r="I40" s="1">
        <v>51</v>
      </c>
      <c r="J40" s="1">
        <v>53</v>
      </c>
      <c r="K40" s="1">
        <v>53</v>
      </c>
      <c r="L40" s="1">
        <v>53</v>
      </c>
      <c r="M40" s="1">
        <v>53</v>
      </c>
      <c r="O40" s="96" t="s">
        <v>75</v>
      </c>
      <c r="P40" s="96"/>
      <c r="Q40" s="96"/>
    </row>
    <row r="41" spans="1:17" x14ac:dyDescent="0.25">
      <c r="A41" s="1" t="s">
        <v>193</v>
      </c>
      <c r="B41" s="1" t="s">
        <v>183</v>
      </c>
      <c r="C41" s="1">
        <v>24</v>
      </c>
      <c r="D41" s="1">
        <v>25</v>
      </c>
      <c r="E41" s="1">
        <v>26</v>
      </c>
      <c r="F41" s="1">
        <v>27</v>
      </c>
      <c r="G41" s="1">
        <v>28</v>
      </c>
      <c r="H41" s="1">
        <v>28</v>
      </c>
      <c r="I41" s="1">
        <v>28</v>
      </c>
      <c r="J41" s="1">
        <v>29</v>
      </c>
      <c r="K41" s="1">
        <v>29</v>
      </c>
      <c r="L41" s="1">
        <v>29</v>
      </c>
      <c r="M41" s="1">
        <v>29</v>
      </c>
      <c r="O41" s="96" t="s">
        <v>75</v>
      </c>
      <c r="P41" s="96"/>
      <c r="Q41" s="96"/>
    </row>
    <row r="42" spans="1:17" x14ac:dyDescent="0.25">
      <c r="A42" s="1" t="s">
        <v>105</v>
      </c>
      <c r="B42" s="1">
        <v>157</v>
      </c>
      <c r="C42" s="1">
        <v>159</v>
      </c>
      <c r="D42" s="1">
        <v>154</v>
      </c>
      <c r="E42" s="1">
        <v>150</v>
      </c>
      <c r="F42" s="1">
        <v>145</v>
      </c>
      <c r="G42" s="1">
        <v>145</v>
      </c>
      <c r="H42" s="1">
        <v>145</v>
      </c>
      <c r="I42" s="1">
        <v>144</v>
      </c>
      <c r="J42" s="1">
        <v>147</v>
      </c>
      <c r="K42" s="1">
        <v>146</v>
      </c>
      <c r="L42" s="1">
        <v>147</v>
      </c>
      <c r="M42" s="1">
        <v>148</v>
      </c>
      <c r="O42" s="96" t="s">
        <v>75</v>
      </c>
      <c r="P42" s="96"/>
      <c r="Q42" s="96"/>
    </row>
    <row r="43" spans="1:17" x14ac:dyDescent="0.25">
      <c r="A43" s="1" t="s">
        <v>91</v>
      </c>
      <c r="B43" s="1">
        <v>111</v>
      </c>
      <c r="C43" s="1">
        <v>109</v>
      </c>
      <c r="D43" s="1">
        <v>105</v>
      </c>
      <c r="E43" s="1">
        <v>104</v>
      </c>
      <c r="F43" s="1">
        <v>101</v>
      </c>
      <c r="G43" s="1">
        <v>98</v>
      </c>
      <c r="H43" s="1">
        <v>101</v>
      </c>
      <c r="I43" s="1">
        <v>99</v>
      </c>
      <c r="J43" s="1">
        <v>102</v>
      </c>
      <c r="K43" s="1">
        <v>101</v>
      </c>
      <c r="L43" s="1">
        <v>99</v>
      </c>
      <c r="M43" s="1">
        <v>99</v>
      </c>
      <c r="O43" s="96" t="s">
        <v>75</v>
      </c>
      <c r="P43" s="96"/>
      <c r="Q43" s="96"/>
    </row>
    <row r="44" spans="1:17" x14ac:dyDescent="0.25">
      <c r="A44" s="96" t="s">
        <v>194</v>
      </c>
      <c r="B44" s="96" t="s">
        <v>195</v>
      </c>
      <c r="C44" s="96"/>
      <c r="D44" s="96"/>
      <c r="E44" s="96"/>
      <c r="F44" s="96"/>
      <c r="G44" s="96"/>
      <c r="H44" s="96"/>
      <c r="I44" s="96"/>
      <c r="J44" s="96"/>
      <c r="K44" s="96"/>
      <c r="L44" s="96"/>
      <c r="M44" s="96"/>
      <c r="N44" s="96"/>
      <c r="O44" s="96"/>
      <c r="P44" s="96"/>
      <c r="Q44" s="96"/>
    </row>
    <row r="45" spans="1:17" x14ac:dyDescent="0.25">
      <c r="A45" s="96" t="s">
        <v>196</v>
      </c>
      <c r="B45" s="96" t="s">
        <v>197</v>
      </c>
      <c r="C45" s="96"/>
      <c r="D45" s="96"/>
      <c r="E45" s="96"/>
      <c r="F45" s="96"/>
      <c r="G45" s="96"/>
      <c r="H45" s="96"/>
      <c r="I45" s="96"/>
      <c r="J45" s="96"/>
      <c r="K45" s="96"/>
      <c r="L45" s="96"/>
      <c r="M45" s="96"/>
      <c r="N45" s="96"/>
      <c r="O45" s="96"/>
      <c r="P45" s="96"/>
      <c r="Q45" s="96"/>
    </row>
    <row r="46" spans="1:17" x14ac:dyDescent="0.25">
      <c r="A46" s="96" t="s">
        <v>198</v>
      </c>
      <c r="B46" s="107" t="s">
        <v>199</v>
      </c>
      <c r="C46" s="96"/>
      <c r="D46" s="96"/>
      <c r="E46" s="96"/>
      <c r="F46" s="96"/>
      <c r="G46" s="96"/>
      <c r="H46" s="96"/>
      <c r="I46" s="96"/>
      <c r="J46" s="96"/>
      <c r="K46" s="96"/>
      <c r="L46" s="96"/>
      <c r="M46" s="96"/>
      <c r="N46" s="96"/>
      <c r="O46" s="96"/>
      <c r="P46" s="96"/>
      <c r="Q46" s="96"/>
    </row>
    <row r="47" spans="1:17" x14ac:dyDescent="0.25">
      <c r="A47" s="96"/>
      <c r="B47" s="96"/>
      <c r="C47" s="96"/>
      <c r="D47" s="96"/>
      <c r="E47" s="96"/>
      <c r="F47" s="96"/>
      <c r="G47" s="96"/>
      <c r="H47" s="96"/>
      <c r="I47" s="96"/>
      <c r="J47" s="96"/>
      <c r="K47" s="96"/>
      <c r="L47" s="96"/>
      <c r="M47" s="96"/>
      <c r="N47" s="96"/>
      <c r="O47" s="96"/>
      <c r="P47" s="96"/>
      <c r="Q47" s="96"/>
    </row>
    <row r="48" spans="1:17" x14ac:dyDescent="0.25">
      <c r="A48" s="96"/>
      <c r="B48" s="96"/>
      <c r="C48" s="96"/>
      <c r="D48" s="96"/>
      <c r="E48" s="96"/>
      <c r="F48" s="96"/>
      <c r="G48" s="96"/>
      <c r="H48" s="96"/>
      <c r="I48" s="96"/>
      <c r="J48" s="96"/>
      <c r="K48" s="96"/>
      <c r="L48" s="96"/>
      <c r="M48" s="96"/>
      <c r="N48" s="96"/>
      <c r="O48" s="96"/>
      <c r="P48" s="96"/>
      <c r="Q48" s="96"/>
    </row>
    <row r="49" spans="1:17" x14ac:dyDescent="0.25">
      <c r="A49" s="96"/>
      <c r="B49" s="96"/>
      <c r="C49" s="96"/>
      <c r="D49" s="96"/>
      <c r="E49" s="96"/>
      <c r="F49" s="96"/>
      <c r="G49" s="96"/>
      <c r="H49" s="96"/>
      <c r="I49" s="96"/>
      <c r="J49" s="96"/>
      <c r="K49" s="96"/>
      <c r="L49" s="96"/>
      <c r="M49" s="96"/>
      <c r="N49" s="96"/>
      <c r="O49" s="96"/>
      <c r="P49" s="96"/>
      <c r="Q49" s="96"/>
    </row>
    <row r="50" spans="1:17" x14ac:dyDescent="0.25">
      <c r="A50" s="96"/>
      <c r="B50" s="96"/>
      <c r="C50" s="96"/>
      <c r="D50" s="96"/>
      <c r="E50" s="96"/>
      <c r="F50" s="96"/>
      <c r="G50" s="96"/>
      <c r="H50" s="96"/>
      <c r="I50" s="96"/>
      <c r="J50" s="96"/>
      <c r="K50" s="96"/>
      <c r="L50" s="96"/>
      <c r="M50" s="96"/>
      <c r="N50" s="96"/>
      <c r="O50" s="96"/>
      <c r="P50" s="96"/>
      <c r="Q50" s="96"/>
    </row>
    <row r="51" spans="1:17" x14ac:dyDescent="0.25">
      <c r="A51" s="96"/>
      <c r="B51" s="96"/>
      <c r="C51" s="96"/>
      <c r="D51" s="96"/>
      <c r="E51" s="96"/>
      <c r="F51" s="96"/>
      <c r="G51" s="96"/>
      <c r="H51" s="96"/>
      <c r="I51" s="96"/>
      <c r="J51" s="96"/>
      <c r="K51" s="96"/>
      <c r="L51" s="96"/>
      <c r="M51" s="96"/>
      <c r="N51" s="96"/>
      <c r="O51" s="96"/>
      <c r="P51" s="96"/>
      <c r="Q51" s="96"/>
    </row>
    <row r="52" spans="1:17" x14ac:dyDescent="0.25">
      <c r="A52" s="96"/>
      <c r="B52" s="96"/>
      <c r="C52" s="96"/>
      <c r="D52" s="96"/>
      <c r="E52" s="96"/>
      <c r="F52" s="96"/>
      <c r="G52" s="96"/>
      <c r="H52" s="96"/>
      <c r="I52" s="96"/>
      <c r="J52" s="96"/>
      <c r="K52" s="96"/>
      <c r="L52" s="96"/>
      <c r="M52" s="96"/>
      <c r="N52" s="96"/>
      <c r="O52" s="96"/>
      <c r="P52" s="96"/>
      <c r="Q52" s="96"/>
    </row>
    <row r="53" spans="1:17" x14ac:dyDescent="0.25">
      <c r="A53" s="96"/>
      <c r="B53" s="96"/>
      <c r="C53" s="96"/>
      <c r="D53" s="96"/>
      <c r="E53" s="96"/>
      <c r="F53" s="96"/>
      <c r="G53" s="96"/>
      <c r="H53" s="96"/>
      <c r="I53" s="96"/>
      <c r="J53" s="96"/>
      <c r="K53" s="96"/>
      <c r="L53" s="96"/>
      <c r="M53" s="96"/>
      <c r="N53" s="96"/>
      <c r="O53" s="96"/>
      <c r="P53" s="96"/>
      <c r="Q53" s="96"/>
    </row>
    <row r="54" spans="1:17" x14ac:dyDescent="0.25">
      <c r="A54" s="96"/>
      <c r="B54" s="96"/>
      <c r="C54" s="96"/>
      <c r="D54" s="96"/>
      <c r="E54" s="96"/>
      <c r="F54" s="96"/>
      <c r="G54" s="96"/>
      <c r="H54" s="96"/>
      <c r="I54" s="96"/>
      <c r="J54" s="96"/>
      <c r="K54" s="96"/>
      <c r="L54" s="96"/>
      <c r="M54" s="96"/>
      <c r="N54" s="96"/>
      <c r="O54" s="96"/>
      <c r="P54" s="96"/>
      <c r="Q54" s="96"/>
    </row>
    <row r="55" spans="1:17" x14ac:dyDescent="0.25">
      <c r="A55" s="96"/>
      <c r="B55" s="96"/>
      <c r="C55" s="96"/>
      <c r="D55" s="96"/>
      <c r="E55" s="96"/>
      <c r="F55" s="96"/>
      <c r="G55" s="96"/>
      <c r="H55" s="96"/>
      <c r="I55" s="96"/>
      <c r="J55" s="96"/>
      <c r="K55" s="96"/>
      <c r="L55" s="96"/>
      <c r="M55" s="96"/>
      <c r="N55" s="96"/>
      <c r="O55" s="96"/>
      <c r="P55" s="96"/>
      <c r="Q55" s="96"/>
    </row>
    <row r="56" spans="1:17" x14ac:dyDescent="0.25">
      <c r="A56" s="96"/>
      <c r="B56" s="96"/>
      <c r="C56" s="96"/>
      <c r="D56" s="96"/>
      <c r="E56" s="96"/>
      <c r="F56" s="96"/>
      <c r="G56" s="96"/>
      <c r="H56" s="96"/>
      <c r="I56" s="96"/>
      <c r="J56" s="96"/>
      <c r="K56" s="96"/>
      <c r="L56" s="96"/>
      <c r="M56" s="96"/>
      <c r="N56" s="96"/>
      <c r="O56" s="96"/>
      <c r="P56" s="96"/>
      <c r="Q56" s="96"/>
    </row>
    <row r="57" spans="1:17" x14ac:dyDescent="0.25">
      <c r="A57" s="96"/>
      <c r="B57" s="96"/>
      <c r="C57" s="96"/>
      <c r="D57" s="96"/>
      <c r="E57" s="96"/>
      <c r="F57" s="96"/>
      <c r="G57" s="96"/>
      <c r="H57" s="96"/>
      <c r="I57" s="96"/>
      <c r="J57" s="96"/>
      <c r="K57" s="96"/>
      <c r="L57" s="96"/>
      <c r="M57" s="96"/>
      <c r="N57" s="96"/>
      <c r="O57" s="96"/>
      <c r="P57" s="96"/>
      <c r="Q57" s="96"/>
    </row>
    <row r="58" spans="1:17" x14ac:dyDescent="0.25">
      <c r="A58" s="96"/>
      <c r="B58" s="96"/>
      <c r="C58" s="96"/>
      <c r="D58" s="96"/>
      <c r="E58" s="96"/>
      <c r="F58" s="96"/>
      <c r="G58" s="96"/>
      <c r="H58" s="96"/>
      <c r="I58" s="96"/>
      <c r="J58" s="96"/>
      <c r="K58" s="96"/>
      <c r="L58" s="96"/>
      <c r="M58" s="96"/>
      <c r="N58" s="96"/>
      <c r="O58" s="96"/>
      <c r="P58" s="96"/>
      <c r="Q58" s="96"/>
    </row>
    <row r="59" spans="1:17" x14ac:dyDescent="0.25">
      <c r="A59" s="96"/>
      <c r="B59" s="96"/>
      <c r="C59" s="96"/>
      <c r="D59" s="96"/>
      <c r="E59" s="96"/>
      <c r="F59" s="96"/>
      <c r="G59" s="96"/>
      <c r="H59" s="96"/>
      <c r="I59" s="96"/>
      <c r="J59" s="96"/>
      <c r="K59" s="96"/>
      <c r="L59" s="96"/>
      <c r="M59" s="96"/>
      <c r="N59" s="96"/>
      <c r="O59" s="96"/>
      <c r="P59" s="96"/>
      <c r="Q59" s="96"/>
    </row>
    <row r="60" spans="1:17" x14ac:dyDescent="0.25">
      <c r="A60" s="96"/>
      <c r="B60" s="96"/>
      <c r="C60" s="96"/>
      <c r="D60" s="96"/>
      <c r="E60" s="96"/>
      <c r="F60" s="96"/>
      <c r="G60" s="96"/>
      <c r="H60" s="96"/>
      <c r="I60" s="96"/>
      <c r="J60" s="96"/>
      <c r="K60" s="96"/>
      <c r="L60" s="96"/>
      <c r="M60" s="96"/>
      <c r="N60" s="96"/>
      <c r="O60" s="96"/>
      <c r="P60" s="96"/>
      <c r="Q60" s="96"/>
    </row>
    <row r="61" spans="1:17" x14ac:dyDescent="0.25">
      <c r="A61" s="96"/>
      <c r="B61" s="96"/>
      <c r="C61" s="96"/>
      <c r="D61" s="96"/>
      <c r="E61" s="96"/>
      <c r="F61" s="96"/>
      <c r="G61" s="96"/>
      <c r="H61" s="96"/>
      <c r="I61" s="96"/>
      <c r="J61" s="96"/>
      <c r="K61" s="96"/>
      <c r="L61" s="96"/>
      <c r="M61" s="96"/>
      <c r="N61" s="96"/>
      <c r="O61" s="96"/>
      <c r="P61" s="96"/>
      <c r="Q61" s="96"/>
    </row>
    <row r="62" spans="1:17" x14ac:dyDescent="0.25">
      <c r="A62" s="96"/>
      <c r="B62" s="96"/>
      <c r="C62" s="96"/>
      <c r="D62" s="96"/>
      <c r="E62" s="96"/>
      <c r="F62" s="96"/>
      <c r="G62" s="96"/>
      <c r="H62" s="96"/>
      <c r="I62" s="96"/>
      <c r="J62" s="96"/>
      <c r="K62" s="96"/>
      <c r="L62" s="96"/>
      <c r="M62" s="96"/>
      <c r="N62" s="96"/>
      <c r="O62" s="96"/>
      <c r="P62" s="96"/>
      <c r="Q62" s="96"/>
    </row>
    <row r="63" spans="1:17" x14ac:dyDescent="0.25">
      <c r="A63" s="96"/>
      <c r="B63" s="96"/>
      <c r="C63" s="96"/>
      <c r="D63" s="96"/>
      <c r="E63" s="96"/>
      <c r="F63" s="96"/>
      <c r="G63" s="96"/>
      <c r="H63" s="96"/>
      <c r="I63" s="96"/>
      <c r="J63" s="96"/>
      <c r="K63" s="96"/>
      <c r="L63" s="96"/>
      <c r="M63" s="96"/>
      <c r="N63" s="96"/>
      <c r="O63" s="96"/>
      <c r="P63" s="96"/>
      <c r="Q63" s="96"/>
    </row>
    <row r="64" spans="1:17" x14ac:dyDescent="0.25">
      <c r="A64" s="96"/>
      <c r="B64" s="96"/>
      <c r="C64" s="96"/>
      <c r="D64" s="96"/>
      <c r="E64" s="96"/>
      <c r="F64" s="96"/>
      <c r="G64" s="96"/>
      <c r="H64" s="96"/>
      <c r="I64" s="96"/>
      <c r="J64" s="96"/>
      <c r="K64" s="96"/>
      <c r="L64" s="96"/>
      <c r="M64" s="96"/>
      <c r="N64" s="96"/>
      <c r="O64" s="96"/>
      <c r="P64" s="96"/>
      <c r="Q64" s="96"/>
    </row>
  </sheetData>
  <hyperlinks>
    <hyperlink ref="B46"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90" zoomScaleNormal="90" workbookViewId="0">
      <selection activeCell="I5" sqref="I5"/>
    </sheetView>
  </sheetViews>
  <sheetFormatPr defaultRowHeight="15" x14ac:dyDescent="0.25"/>
  <cols>
    <col min="1" max="1" width="19" customWidth="1"/>
    <col min="2" max="2" width="12.140625" customWidth="1"/>
    <col min="3" max="3" width="11.140625" customWidth="1"/>
    <col min="4" max="4" width="12.140625" customWidth="1"/>
    <col min="5" max="5" width="15.140625" customWidth="1"/>
    <col min="6" max="6" width="12.5703125" customWidth="1"/>
    <col min="7" max="7" width="13.140625" customWidth="1"/>
  </cols>
  <sheetData>
    <row r="1" spans="1:7" s="96" customFormat="1" x14ac:dyDescent="0.25">
      <c r="A1" s="8" t="s">
        <v>453</v>
      </c>
    </row>
    <row r="2" spans="1:7" s="96" customFormat="1" x14ac:dyDescent="0.25">
      <c r="A2" s="8" t="s">
        <v>498</v>
      </c>
    </row>
    <row r="3" spans="1:7" s="96" customFormat="1" x14ac:dyDescent="0.25"/>
    <row r="4" spans="1:7" s="96" customFormat="1" ht="75" x14ac:dyDescent="0.25">
      <c r="A4" s="1" t="s">
        <v>5</v>
      </c>
      <c r="B4" s="2" t="s">
        <v>499</v>
      </c>
      <c r="C4" s="2" t="s">
        <v>500</v>
      </c>
      <c r="D4" s="2" t="s">
        <v>501</v>
      </c>
      <c r="E4" s="110" t="s">
        <v>502</v>
      </c>
      <c r="F4" s="110" t="s">
        <v>503</v>
      </c>
      <c r="G4" s="110" t="s">
        <v>504</v>
      </c>
    </row>
    <row r="5" spans="1:7" ht="90" x14ac:dyDescent="0.25">
      <c r="A5" s="1" t="s">
        <v>128</v>
      </c>
      <c r="B5" s="2" t="s">
        <v>1</v>
      </c>
      <c r="C5" s="2" t="s">
        <v>2</v>
      </c>
      <c r="D5" s="2" t="s">
        <v>3</v>
      </c>
      <c r="E5" s="110" t="s">
        <v>4</v>
      </c>
      <c r="F5" s="110" t="s">
        <v>250</v>
      </c>
      <c r="G5" s="110" t="s">
        <v>249</v>
      </c>
    </row>
    <row r="6" spans="1:7" x14ac:dyDescent="0.25">
      <c r="A6" s="1" t="s">
        <v>6</v>
      </c>
      <c r="B6" s="1">
        <v>3.36</v>
      </c>
      <c r="C6" s="1">
        <v>0.39</v>
      </c>
      <c r="D6" s="1">
        <v>0.48</v>
      </c>
      <c r="E6" s="3">
        <v>4.29</v>
      </c>
      <c r="F6" s="111">
        <v>3.42</v>
      </c>
      <c r="G6" s="111">
        <f>C6+D6</f>
        <v>0.87</v>
      </c>
    </row>
    <row r="7" spans="1:7" x14ac:dyDescent="0.25">
      <c r="A7" s="1" t="s">
        <v>89</v>
      </c>
      <c r="B7" s="1">
        <v>3.47</v>
      </c>
      <c r="C7" s="1">
        <v>0.52</v>
      </c>
      <c r="D7" s="1">
        <v>0.08</v>
      </c>
      <c r="E7" s="3">
        <v>4.1100000000000003</v>
      </c>
      <c r="F7" s="111">
        <v>3.5100000000000002</v>
      </c>
      <c r="G7" s="111">
        <f t="shared" ref="G7:G43" si="0">C7+D7</f>
        <v>0.6</v>
      </c>
    </row>
    <row r="8" spans="1:7" x14ac:dyDescent="0.25">
      <c r="A8" s="1" t="s">
        <v>91</v>
      </c>
      <c r="B8" s="1">
        <v>2.79</v>
      </c>
      <c r="C8" s="1">
        <v>0.45</v>
      </c>
      <c r="D8" s="1">
        <v>0.3</v>
      </c>
      <c r="E8" s="3">
        <v>3.58</v>
      </c>
      <c r="F8" s="111">
        <v>2.83</v>
      </c>
      <c r="G8" s="111">
        <f t="shared" si="0"/>
        <v>0.75</v>
      </c>
    </row>
    <row r="9" spans="1:7" x14ac:dyDescent="0.25">
      <c r="A9" s="1" t="s">
        <v>82</v>
      </c>
      <c r="B9" s="1">
        <v>2.15</v>
      </c>
      <c r="C9" s="1">
        <v>0.73</v>
      </c>
      <c r="D9" s="1">
        <v>0.27</v>
      </c>
      <c r="E9" s="3">
        <v>3.17</v>
      </c>
      <c r="F9" s="111">
        <v>2.17</v>
      </c>
      <c r="G9" s="111">
        <f t="shared" si="0"/>
        <v>1</v>
      </c>
    </row>
    <row r="10" spans="1:7" x14ac:dyDescent="0.25">
      <c r="A10" s="1" t="s">
        <v>101</v>
      </c>
      <c r="B10" s="1">
        <v>2.12</v>
      </c>
      <c r="C10" s="1">
        <v>0.92</v>
      </c>
      <c r="D10" s="1">
        <v>0.12</v>
      </c>
      <c r="E10" s="3">
        <v>3.16</v>
      </c>
      <c r="F10" s="111">
        <v>2.12</v>
      </c>
      <c r="G10" s="111">
        <f t="shared" si="0"/>
        <v>1.04</v>
      </c>
    </row>
    <row r="11" spans="1:7" x14ac:dyDescent="0.25">
      <c r="A11" s="1" t="s">
        <v>80</v>
      </c>
      <c r="B11" s="1">
        <v>1.95</v>
      </c>
      <c r="C11" s="1">
        <v>1.01</v>
      </c>
      <c r="D11" s="1">
        <v>7.0000000000000007E-2</v>
      </c>
      <c r="E11" s="3">
        <v>3.05</v>
      </c>
      <c r="F11" s="111">
        <v>1.9699999999999998</v>
      </c>
      <c r="G11" s="111">
        <f t="shared" si="0"/>
        <v>1.08</v>
      </c>
    </row>
    <row r="12" spans="1:7" x14ac:dyDescent="0.25">
      <c r="A12" s="1" t="s">
        <v>251</v>
      </c>
      <c r="B12" s="1">
        <v>2.3199999999999998</v>
      </c>
      <c r="C12" s="1">
        <v>0.3</v>
      </c>
      <c r="D12" s="1">
        <v>0.38</v>
      </c>
      <c r="E12" s="3">
        <v>3.01</v>
      </c>
      <c r="F12" s="111">
        <v>2.3299999999999996</v>
      </c>
      <c r="G12" s="111">
        <f t="shared" si="0"/>
        <v>0.67999999999999994</v>
      </c>
    </row>
    <row r="13" spans="1:7" x14ac:dyDescent="0.25">
      <c r="A13" s="1" t="s">
        <v>12</v>
      </c>
      <c r="B13" s="1">
        <v>2.11</v>
      </c>
      <c r="C13" s="1">
        <v>0.73</v>
      </c>
      <c r="D13" s="1">
        <v>0.13</v>
      </c>
      <c r="E13" s="3">
        <v>2.99</v>
      </c>
      <c r="F13" s="111">
        <v>2.1300000000000003</v>
      </c>
      <c r="G13" s="111">
        <f t="shared" si="0"/>
        <v>0.86</v>
      </c>
    </row>
    <row r="14" spans="1:7" x14ac:dyDescent="0.25">
      <c r="A14" s="1" t="s">
        <v>252</v>
      </c>
      <c r="B14" s="1">
        <v>2.0499999999999998</v>
      </c>
      <c r="C14" s="1">
        <v>0.84</v>
      </c>
      <c r="D14" s="1">
        <v>0.02</v>
      </c>
      <c r="E14" s="3">
        <v>2.97</v>
      </c>
      <c r="F14" s="111">
        <v>2.1100000000000003</v>
      </c>
      <c r="G14" s="111">
        <f t="shared" si="0"/>
        <v>0.86</v>
      </c>
    </row>
    <row r="15" spans="1:7" x14ac:dyDescent="0.25">
      <c r="A15" s="1" t="s">
        <v>84</v>
      </c>
      <c r="B15" s="1">
        <v>1.93</v>
      </c>
      <c r="C15" s="1">
        <v>0.49</v>
      </c>
      <c r="D15" s="1">
        <v>0.42</v>
      </c>
      <c r="E15" s="3">
        <v>2.84</v>
      </c>
      <c r="F15" s="111">
        <v>1.93</v>
      </c>
      <c r="G15" s="111">
        <f>C15+D15</f>
        <v>0.90999999999999992</v>
      </c>
    </row>
    <row r="16" spans="1:7" x14ac:dyDescent="0.25">
      <c r="A16" s="1" t="s">
        <v>14</v>
      </c>
      <c r="B16" s="1">
        <v>1.94</v>
      </c>
      <c r="C16" s="1">
        <v>0.39</v>
      </c>
      <c r="D16" s="1">
        <v>0.31</v>
      </c>
      <c r="E16" s="3">
        <v>2.74</v>
      </c>
      <c r="F16" s="111">
        <v>2.04</v>
      </c>
      <c r="G16" s="111">
        <f>C16+D16</f>
        <v>0.7</v>
      </c>
    </row>
    <row r="17" spans="1:7" x14ac:dyDescent="0.25">
      <c r="A17" s="1" t="s">
        <v>76</v>
      </c>
      <c r="B17" s="1">
        <v>1.76</v>
      </c>
      <c r="C17" s="1">
        <v>0.5</v>
      </c>
      <c r="D17" s="1">
        <v>0.2</v>
      </c>
      <c r="E17" s="3">
        <v>2.46</v>
      </c>
      <c r="F17" s="111">
        <v>1.76</v>
      </c>
      <c r="G17" s="111">
        <f t="shared" si="0"/>
        <v>0.7</v>
      </c>
    </row>
    <row r="18" spans="1:7" x14ac:dyDescent="0.25">
      <c r="A18" s="1" t="s">
        <v>99</v>
      </c>
      <c r="B18" s="1">
        <v>1.85</v>
      </c>
      <c r="C18" s="1">
        <v>0.25</v>
      </c>
      <c r="D18" s="1">
        <v>0.28999999999999998</v>
      </c>
      <c r="E18" s="3">
        <v>2.39</v>
      </c>
      <c r="F18" s="111">
        <v>1.85</v>
      </c>
      <c r="G18" s="111">
        <f t="shared" si="0"/>
        <v>0.54</v>
      </c>
    </row>
    <row r="19" spans="1:7" x14ac:dyDescent="0.25">
      <c r="A19" s="1" t="s">
        <v>253</v>
      </c>
      <c r="B19" s="1">
        <v>1.62</v>
      </c>
      <c r="C19" s="1">
        <v>0.42</v>
      </c>
      <c r="D19" s="1">
        <v>0.26</v>
      </c>
      <c r="E19" s="3">
        <v>2.37</v>
      </c>
      <c r="F19" s="111">
        <v>1.6900000000000002</v>
      </c>
      <c r="G19" s="111">
        <f t="shared" si="0"/>
        <v>0.67999999999999994</v>
      </c>
    </row>
    <row r="20" spans="1:7" x14ac:dyDescent="0.25">
      <c r="A20" s="1" t="s">
        <v>83</v>
      </c>
      <c r="B20" s="1">
        <v>1.46</v>
      </c>
      <c r="C20" s="1">
        <v>0.46</v>
      </c>
      <c r="D20" s="1">
        <v>0.3</v>
      </c>
      <c r="E20" s="3">
        <v>2.2599999999999998</v>
      </c>
      <c r="F20" s="111">
        <v>1.4999999999999998</v>
      </c>
      <c r="G20" s="111">
        <f t="shared" si="0"/>
        <v>0.76</v>
      </c>
    </row>
    <row r="21" spans="1:7" x14ac:dyDescent="0.25">
      <c r="A21" s="1" t="s">
        <v>254</v>
      </c>
      <c r="B21" s="1">
        <v>1.33</v>
      </c>
      <c r="C21" s="1">
        <v>0.48</v>
      </c>
      <c r="D21" s="1">
        <v>0.25</v>
      </c>
      <c r="E21" s="3">
        <v>2.08</v>
      </c>
      <c r="F21" s="111">
        <v>1.35</v>
      </c>
      <c r="G21" s="111">
        <f t="shared" si="0"/>
        <v>0.73</v>
      </c>
    </row>
    <row r="22" spans="1:7" x14ac:dyDescent="0.25">
      <c r="A22" s="1" t="s">
        <v>255</v>
      </c>
      <c r="B22" s="1">
        <v>1.58</v>
      </c>
      <c r="C22" s="1">
        <v>0.14000000000000001</v>
      </c>
      <c r="D22" s="1">
        <v>0.32</v>
      </c>
      <c r="E22" s="3">
        <v>2.0499999999999998</v>
      </c>
      <c r="F22" s="111">
        <v>1.5899999999999999</v>
      </c>
      <c r="G22" s="111">
        <f t="shared" si="0"/>
        <v>0.46</v>
      </c>
    </row>
    <row r="23" spans="1:7" x14ac:dyDescent="0.25">
      <c r="A23" s="1" t="s">
        <v>79</v>
      </c>
      <c r="B23" s="1">
        <v>1.1200000000000001</v>
      </c>
      <c r="C23" s="1">
        <v>0.51</v>
      </c>
      <c r="D23" s="1">
        <v>0.36</v>
      </c>
      <c r="E23" s="3">
        <v>2</v>
      </c>
      <c r="F23" s="111">
        <v>1.1299999999999999</v>
      </c>
      <c r="G23" s="111">
        <f t="shared" si="0"/>
        <v>0.87</v>
      </c>
    </row>
    <row r="24" spans="1:7" x14ac:dyDescent="0.25">
      <c r="A24" s="1" t="s">
        <v>93</v>
      </c>
      <c r="B24" s="1">
        <v>1.1100000000000001</v>
      </c>
      <c r="C24" s="1">
        <v>0.64</v>
      </c>
      <c r="D24" s="1">
        <v>0.23</v>
      </c>
      <c r="E24" s="3">
        <v>1.97</v>
      </c>
      <c r="F24" s="111">
        <v>1.1100000000000001</v>
      </c>
      <c r="G24" s="111">
        <f t="shared" si="0"/>
        <v>0.87</v>
      </c>
    </row>
    <row r="25" spans="1:7" x14ac:dyDescent="0.25">
      <c r="A25" s="1" t="s">
        <v>179</v>
      </c>
      <c r="B25" s="1">
        <v>1.22</v>
      </c>
      <c r="C25" s="1">
        <v>0.45</v>
      </c>
      <c r="D25" s="1">
        <v>0.24</v>
      </c>
      <c r="E25" s="3">
        <v>1.94</v>
      </c>
      <c r="F25" s="111">
        <v>1.25</v>
      </c>
      <c r="G25" s="111">
        <f t="shared" si="0"/>
        <v>0.69</v>
      </c>
    </row>
    <row r="26" spans="1:7" x14ac:dyDescent="0.25">
      <c r="A26" s="1" t="s">
        <v>87</v>
      </c>
      <c r="B26" s="1">
        <v>1.07</v>
      </c>
      <c r="C26" s="1">
        <v>0.67</v>
      </c>
      <c r="D26" s="1">
        <v>0.12</v>
      </c>
      <c r="E26" s="3">
        <v>1.89</v>
      </c>
      <c r="F26" s="111">
        <v>1.0999999999999999</v>
      </c>
      <c r="G26" s="111">
        <f t="shared" si="0"/>
        <v>0.79</v>
      </c>
    </row>
    <row r="27" spans="1:7" x14ac:dyDescent="0.25">
      <c r="A27" s="1" t="s">
        <v>94</v>
      </c>
      <c r="B27" s="1">
        <v>0.92</v>
      </c>
      <c r="C27" s="1">
        <v>0.53</v>
      </c>
      <c r="D27" s="1">
        <v>0.26</v>
      </c>
      <c r="E27" s="3">
        <v>1.71</v>
      </c>
      <c r="F27" s="111">
        <v>0.92</v>
      </c>
      <c r="G27" s="111">
        <f t="shared" si="0"/>
        <v>0.79</v>
      </c>
    </row>
    <row r="28" spans="1:7" x14ac:dyDescent="0.25">
      <c r="A28" s="1" t="s">
        <v>104</v>
      </c>
      <c r="B28" s="1">
        <v>1.1000000000000001</v>
      </c>
      <c r="C28" s="1">
        <v>0.44</v>
      </c>
      <c r="D28" s="1">
        <v>0.13</v>
      </c>
      <c r="E28" s="3">
        <v>1.7</v>
      </c>
      <c r="F28" s="111">
        <v>1.1299999999999999</v>
      </c>
      <c r="G28" s="111">
        <f t="shared" si="0"/>
        <v>0.57000000000000006</v>
      </c>
    </row>
    <row r="29" spans="1:7" x14ac:dyDescent="0.25">
      <c r="A29" s="1" t="s">
        <v>77</v>
      </c>
      <c r="B29" s="1">
        <v>0.8</v>
      </c>
      <c r="C29" s="1">
        <v>0.65</v>
      </c>
      <c r="D29" s="1">
        <v>0.15</v>
      </c>
      <c r="E29" s="3">
        <v>1.61</v>
      </c>
      <c r="F29" s="111">
        <v>0.81</v>
      </c>
      <c r="G29" s="111">
        <f t="shared" si="0"/>
        <v>0.8</v>
      </c>
    </row>
    <row r="30" spans="1:7" x14ac:dyDescent="0.25">
      <c r="A30" s="1" t="s">
        <v>88</v>
      </c>
      <c r="B30" s="1">
        <v>1.1100000000000001</v>
      </c>
      <c r="C30" s="1">
        <v>0.33</v>
      </c>
      <c r="D30" s="1">
        <v>7.0000000000000007E-2</v>
      </c>
      <c r="E30" s="3">
        <v>1.52</v>
      </c>
      <c r="F30" s="111">
        <v>1.1200000000000001</v>
      </c>
      <c r="G30" s="111">
        <f t="shared" si="0"/>
        <v>0.4</v>
      </c>
    </row>
    <row r="31" spans="1:7" x14ac:dyDescent="0.25">
      <c r="A31" s="112" t="s">
        <v>81</v>
      </c>
      <c r="B31" s="113">
        <v>0.62</v>
      </c>
      <c r="C31" s="113">
        <v>0.64</v>
      </c>
      <c r="D31" s="113">
        <v>0.16</v>
      </c>
      <c r="E31" s="114">
        <v>1.43</v>
      </c>
      <c r="F31" s="115">
        <v>0.62999999999999989</v>
      </c>
      <c r="G31" s="115">
        <f t="shared" si="0"/>
        <v>0.8</v>
      </c>
    </row>
    <row r="32" spans="1:7" x14ac:dyDescent="0.25">
      <c r="A32" s="1" t="s">
        <v>86</v>
      </c>
      <c r="B32" s="1">
        <v>0.98</v>
      </c>
      <c r="C32" s="1">
        <v>0.19</v>
      </c>
      <c r="D32" s="1">
        <v>0.19</v>
      </c>
      <c r="E32" s="3">
        <v>1.37</v>
      </c>
      <c r="F32" s="111">
        <v>0.9900000000000001</v>
      </c>
      <c r="G32" s="111">
        <f t="shared" si="0"/>
        <v>0.38</v>
      </c>
    </row>
    <row r="33" spans="1:7" x14ac:dyDescent="0.25">
      <c r="A33" s="1" t="s">
        <v>90</v>
      </c>
      <c r="B33" s="1">
        <v>0.72</v>
      </c>
      <c r="C33" s="1">
        <v>0.35</v>
      </c>
      <c r="D33" s="1">
        <v>0.19</v>
      </c>
      <c r="E33" s="3">
        <v>1.29</v>
      </c>
      <c r="F33" s="111">
        <v>0.75</v>
      </c>
      <c r="G33" s="111">
        <f t="shared" si="0"/>
        <v>0.54</v>
      </c>
    </row>
    <row r="34" spans="1:7" x14ac:dyDescent="0.25">
      <c r="A34" s="1" t="s">
        <v>28</v>
      </c>
      <c r="B34" s="1">
        <v>0.59</v>
      </c>
      <c r="C34" s="1">
        <v>0.57999999999999996</v>
      </c>
      <c r="D34" s="1">
        <v>0.08</v>
      </c>
      <c r="E34" s="3">
        <v>1.29</v>
      </c>
      <c r="F34" s="111">
        <v>0.63000000000000012</v>
      </c>
      <c r="G34" s="111">
        <f t="shared" si="0"/>
        <v>0.65999999999999992</v>
      </c>
    </row>
    <row r="35" spans="1:7" x14ac:dyDescent="0.25">
      <c r="A35" s="1" t="s">
        <v>92</v>
      </c>
      <c r="B35" s="1">
        <v>0.66</v>
      </c>
      <c r="C35" s="1">
        <v>0.23</v>
      </c>
      <c r="D35" s="1">
        <v>0.36</v>
      </c>
      <c r="E35" s="3">
        <v>1.26</v>
      </c>
      <c r="F35" s="111">
        <v>0.67</v>
      </c>
      <c r="G35" s="111">
        <f t="shared" si="0"/>
        <v>0.59</v>
      </c>
    </row>
    <row r="36" spans="1:7" x14ac:dyDescent="0.25">
      <c r="A36" s="1" t="s">
        <v>100</v>
      </c>
      <c r="B36" s="1">
        <v>0.64</v>
      </c>
      <c r="C36" s="1">
        <v>0.35</v>
      </c>
      <c r="D36" s="1">
        <v>0.23</v>
      </c>
      <c r="E36" s="3">
        <v>1.22</v>
      </c>
      <c r="F36" s="111">
        <v>0.64</v>
      </c>
      <c r="G36" s="111">
        <f t="shared" si="0"/>
        <v>0.57999999999999996</v>
      </c>
    </row>
    <row r="37" spans="1:7" x14ac:dyDescent="0.25">
      <c r="A37" s="1" t="s">
        <v>136</v>
      </c>
      <c r="B37" s="1">
        <v>0.71</v>
      </c>
      <c r="C37" s="1">
        <v>0.12</v>
      </c>
      <c r="D37" s="1">
        <v>0.36</v>
      </c>
      <c r="E37" s="3">
        <v>1.19</v>
      </c>
      <c r="F37" s="111">
        <v>0.71</v>
      </c>
      <c r="G37" s="111">
        <f t="shared" si="0"/>
        <v>0.48</v>
      </c>
    </row>
    <row r="38" spans="1:7" x14ac:dyDescent="0.25">
      <c r="A38" s="1" t="s">
        <v>103</v>
      </c>
      <c r="B38" s="1">
        <v>0.5</v>
      </c>
      <c r="C38" s="1">
        <v>0.41</v>
      </c>
      <c r="D38" s="1">
        <v>0.1</v>
      </c>
      <c r="E38" s="3">
        <v>1.01</v>
      </c>
      <c r="F38" s="111">
        <v>0.5</v>
      </c>
      <c r="G38" s="111">
        <f t="shared" si="0"/>
        <v>0.51</v>
      </c>
    </row>
    <row r="39" spans="1:7" x14ac:dyDescent="0.25">
      <c r="A39" s="1" t="s">
        <v>95</v>
      </c>
      <c r="B39" s="1">
        <v>0.44</v>
      </c>
      <c r="C39" s="1">
        <v>0.27</v>
      </c>
      <c r="D39" s="1">
        <v>0.23</v>
      </c>
      <c r="E39" s="3">
        <v>0.94</v>
      </c>
      <c r="F39" s="111">
        <v>0.44</v>
      </c>
      <c r="G39" s="111">
        <f t="shared" si="0"/>
        <v>0.5</v>
      </c>
    </row>
    <row r="40" spans="1:7" x14ac:dyDescent="0.25">
      <c r="A40" s="1" t="s">
        <v>97</v>
      </c>
      <c r="B40" s="1">
        <v>0.33</v>
      </c>
      <c r="C40" s="1">
        <v>0.3</v>
      </c>
      <c r="D40" s="1">
        <v>0.25</v>
      </c>
      <c r="E40" s="3">
        <v>0.89</v>
      </c>
      <c r="F40" s="111">
        <v>0.34000000000000008</v>
      </c>
      <c r="G40" s="111">
        <f t="shared" si="0"/>
        <v>0.55000000000000004</v>
      </c>
    </row>
    <row r="41" spans="1:7" x14ac:dyDescent="0.25">
      <c r="A41" s="1" t="s">
        <v>85</v>
      </c>
      <c r="B41" s="1">
        <v>0.28000000000000003</v>
      </c>
      <c r="C41" s="1">
        <v>0.32</v>
      </c>
      <c r="D41" s="1">
        <v>0.22</v>
      </c>
      <c r="E41" s="3">
        <v>0.83</v>
      </c>
      <c r="F41" s="111">
        <v>0.28999999999999992</v>
      </c>
      <c r="G41" s="111">
        <f t="shared" si="0"/>
        <v>0.54</v>
      </c>
    </row>
    <row r="42" spans="1:7" x14ac:dyDescent="0.25">
      <c r="A42" s="1" t="s">
        <v>78</v>
      </c>
      <c r="B42" s="1">
        <v>0.13</v>
      </c>
      <c r="C42" s="1">
        <v>0.15</v>
      </c>
      <c r="D42" s="1">
        <v>0.03</v>
      </c>
      <c r="E42" s="3">
        <v>0.38</v>
      </c>
      <c r="F42" s="111">
        <v>0.2</v>
      </c>
      <c r="G42" s="111">
        <f t="shared" si="0"/>
        <v>0.18</v>
      </c>
    </row>
    <row r="43" spans="1:7" x14ac:dyDescent="0.25">
      <c r="A43" s="1" t="s">
        <v>135</v>
      </c>
      <c r="B43" s="1">
        <v>0.16</v>
      </c>
      <c r="C43" s="1">
        <v>0.06</v>
      </c>
      <c r="D43" s="1">
        <v>0.16</v>
      </c>
      <c r="E43" s="3">
        <v>0.38</v>
      </c>
      <c r="F43" s="111">
        <v>0.16</v>
      </c>
      <c r="G43" s="111">
        <f t="shared" si="0"/>
        <v>0.22</v>
      </c>
    </row>
  </sheetData>
  <autoFilter ref="A5:G43"/>
  <conditionalFormatting sqref="E6:E43">
    <cfRule type="colorScale" priority="1">
      <colorScale>
        <cfvo type="min"/>
        <cfvo type="max"/>
        <color rgb="FFFCFCFF"/>
        <color rgb="FF63BE7B"/>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zoomScaleNormal="100" workbookViewId="0">
      <selection activeCell="K4" sqref="K4"/>
    </sheetView>
  </sheetViews>
  <sheetFormatPr defaultRowHeight="15" x14ac:dyDescent="0.25"/>
  <cols>
    <col min="1" max="1" width="16.85546875" customWidth="1"/>
    <col min="2" max="2" width="14.28515625" customWidth="1"/>
    <col min="3" max="3" width="12.85546875" customWidth="1"/>
  </cols>
  <sheetData>
    <row r="1" spans="1:4" s="96" customFormat="1" x14ac:dyDescent="0.25">
      <c r="A1" s="8" t="s">
        <v>483</v>
      </c>
    </row>
    <row r="2" spans="1:4" s="96" customFormat="1" x14ac:dyDescent="0.25">
      <c r="A2" s="8" t="s">
        <v>573</v>
      </c>
    </row>
    <row r="3" spans="1:4" s="96" customFormat="1" x14ac:dyDescent="0.25"/>
    <row r="4" spans="1:4" ht="120" x14ac:dyDescent="0.25">
      <c r="A4" s="248"/>
      <c r="B4" s="100" t="s">
        <v>422</v>
      </c>
      <c r="C4" s="100" t="s">
        <v>376</v>
      </c>
    </row>
    <row r="5" spans="1:4" x14ac:dyDescent="0.25">
      <c r="A5" s="249" t="s">
        <v>129</v>
      </c>
      <c r="B5" s="247">
        <v>2.1123289607706299</v>
      </c>
      <c r="C5" s="101">
        <v>46280.721162000002</v>
      </c>
    </row>
    <row r="6" spans="1:4" x14ac:dyDescent="0.25">
      <c r="A6" s="249" t="s">
        <v>12</v>
      </c>
      <c r="B6" s="111">
        <v>3.0670865083305001</v>
      </c>
      <c r="C6" s="101">
        <v>47693.30889</v>
      </c>
    </row>
    <row r="7" spans="1:4" x14ac:dyDescent="0.25">
      <c r="A7" s="249" t="s">
        <v>76</v>
      </c>
      <c r="B7" s="111">
        <v>2.46612929811592</v>
      </c>
      <c r="C7" s="101">
        <v>43698.001983000002</v>
      </c>
    </row>
    <row r="8" spans="1:4" x14ac:dyDescent="0.25">
      <c r="A8" s="249" t="s">
        <v>77</v>
      </c>
      <c r="B8" s="111">
        <v>1.6129906950836901</v>
      </c>
      <c r="C8" s="101">
        <v>45025.021681999999</v>
      </c>
    </row>
    <row r="9" spans="1:4" x14ac:dyDescent="0.25">
      <c r="A9" s="249" t="s">
        <v>78</v>
      </c>
      <c r="B9" s="111">
        <v>0.37829284554161002</v>
      </c>
      <c r="C9" s="101">
        <v>22037.261794999999</v>
      </c>
    </row>
    <row r="10" spans="1:4" x14ac:dyDescent="0.25">
      <c r="A10" s="249" t="s">
        <v>79</v>
      </c>
      <c r="B10" s="111">
        <v>1.9973420283950301</v>
      </c>
      <c r="C10" s="101">
        <v>31187.548803000001</v>
      </c>
    </row>
    <row r="11" spans="1:4" x14ac:dyDescent="0.25">
      <c r="A11" s="249" t="s">
        <v>80</v>
      </c>
      <c r="B11" s="111">
        <v>3.0514510569427098</v>
      </c>
      <c r="C11" s="101">
        <v>45999.742731999999</v>
      </c>
    </row>
    <row r="12" spans="1:4" x14ac:dyDescent="0.25">
      <c r="A12" s="250" t="s">
        <v>81</v>
      </c>
      <c r="B12" s="115">
        <v>1.4363602482231801</v>
      </c>
      <c r="C12" s="251">
        <v>28113.120983000001</v>
      </c>
      <c r="D12" s="96"/>
    </row>
    <row r="13" spans="1:4" x14ac:dyDescent="0.25">
      <c r="A13" s="249" t="s">
        <v>82</v>
      </c>
      <c r="B13" s="111">
        <v>3.17248670031374</v>
      </c>
      <c r="C13" s="101">
        <v>40684.161411000001</v>
      </c>
      <c r="D13" s="96"/>
    </row>
    <row r="14" spans="1:4" x14ac:dyDescent="0.25">
      <c r="A14" s="249" t="s">
        <v>83</v>
      </c>
      <c r="B14" s="111">
        <v>2.2559883026510801</v>
      </c>
      <c r="C14" s="101">
        <v>39460.794442999999</v>
      </c>
      <c r="D14" s="96"/>
    </row>
    <row r="15" spans="1:4" x14ac:dyDescent="0.25">
      <c r="A15" s="249" t="s">
        <v>84</v>
      </c>
      <c r="B15" s="111">
        <v>2.89658017937681</v>
      </c>
      <c r="C15" s="101">
        <v>46393.605735999998</v>
      </c>
      <c r="D15" s="96"/>
    </row>
    <row r="16" spans="1:4" x14ac:dyDescent="0.25">
      <c r="A16" s="249" t="s">
        <v>85</v>
      </c>
      <c r="B16" s="111">
        <v>0.83844584629517005</v>
      </c>
      <c r="C16" s="101">
        <v>26794.843670999999</v>
      </c>
      <c r="D16" s="96"/>
    </row>
    <row r="17" spans="1:4" x14ac:dyDescent="0.25">
      <c r="A17" s="249" t="s">
        <v>86</v>
      </c>
      <c r="B17" s="111">
        <v>1.3707168371480301</v>
      </c>
      <c r="C17" s="101">
        <v>25060.505249999998</v>
      </c>
      <c r="D17" s="96"/>
    </row>
    <row r="18" spans="1:4" x14ac:dyDescent="0.25">
      <c r="A18" s="249" t="s">
        <v>87</v>
      </c>
      <c r="B18" s="111">
        <v>1.89080361541478</v>
      </c>
      <c r="C18" s="101">
        <v>43992.755329</v>
      </c>
      <c r="D18" s="96"/>
    </row>
    <row r="19" spans="1:4" x14ac:dyDescent="0.25">
      <c r="A19" s="249" t="s">
        <v>88</v>
      </c>
      <c r="B19" s="111">
        <v>1.4923886855743</v>
      </c>
      <c r="C19" s="101">
        <v>49402.406329999998</v>
      </c>
      <c r="D19" s="96"/>
    </row>
    <row r="20" spans="1:4" x14ac:dyDescent="0.25">
      <c r="A20" s="249" t="s">
        <v>89</v>
      </c>
      <c r="B20" s="111">
        <v>4.1085628935996699</v>
      </c>
      <c r="C20" s="101">
        <v>33718.209879000002</v>
      </c>
      <c r="D20" s="96"/>
    </row>
    <row r="21" spans="1:4" x14ac:dyDescent="0.25">
      <c r="A21" s="249" t="s">
        <v>90</v>
      </c>
      <c r="B21" s="111">
        <v>1.2885728629762501</v>
      </c>
      <c r="C21" s="101">
        <v>35419.399075000001</v>
      </c>
      <c r="D21" s="96"/>
    </row>
    <row r="22" spans="1:4" x14ac:dyDescent="0.25">
      <c r="A22" s="249" t="s">
        <v>91</v>
      </c>
      <c r="B22" s="111">
        <v>3.5883168480310101</v>
      </c>
      <c r="C22" s="101">
        <v>36580.605814000002</v>
      </c>
      <c r="D22" s="96"/>
    </row>
    <row r="23" spans="1:4" x14ac:dyDescent="0.25">
      <c r="A23" s="249" t="s">
        <v>6</v>
      </c>
      <c r="B23" s="111">
        <v>4.2916349708904198</v>
      </c>
      <c r="C23" s="101">
        <v>33417.286208999998</v>
      </c>
      <c r="D23" s="96"/>
    </row>
    <row r="24" spans="1:4" x14ac:dyDescent="0.25">
      <c r="A24" s="249" t="s">
        <v>130</v>
      </c>
      <c r="B24" s="111">
        <v>0.53811924884066997</v>
      </c>
      <c r="C24" s="101">
        <v>18135.209565000001</v>
      </c>
      <c r="D24" s="96"/>
    </row>
    <row r="25" spans="1:4" x14ac:dyDescent="0.25">
      <c r="A25" s="249" t="s">
        <v>93</v>
      </c>
      <c r="B25" s="111">
        <v>2.0018799433782002</v>
      </c>
      <c r="C25" s="101">
        <v>48259.05442</v>
      </c>
      <c r="D25" s="96"/>
    </row>
    <row r="26" spans="1:4" x14ac:dyDescent="0.25">
      <c r="A26" s="249" t="s">
        <v>131</v>
      </c>
      <c r="B26" s="111">
        <v>1.1546897174558099</v>
      </c>
      <c r="C26" s="101">
        <v>37509.401984999997</v>
      </c>
      <c r="D26" s="96"/>
    </row>
    <row r="27" spans="1:4" x14ac:dyDescent="0.25">
      <c r="A27" s="249" t="s">
        <v>94</v>
      </c>
      <c r="B27" s="111">
        <v>1.70783525210329</v>
      </c>
      <c r="C27" s="101">
        <v>65705.165833999999</v>
      </c>
      <c r="D27" s="96"/>
    </row>
    <row r="28" spans="1:4" x14ac:dyDescent="0.25">
      <c r="A28" s="249" t="s">
        <v>95</v>
      </c>
      <c r="B28" s="111">
        <v>0.94047858646094995</v>
      </c>
      <c r="C28" s="101">
        <v>24952.265882</v>
      </c>
      <c r="D28" s="96"/>
    </row>
    <row r="29" spans="1:4" x14ac:dyDescent="0.25">
      <c r="A29" s="249" t="s">
        <v>28</v>
      </c>
      <c r="B29" s="111">
        <v>1.28699794772474</v>
      </c>
      <c r="C29" s="101">
        <v>28759.887288000002</v>
      </c>
      <c r="D29" s="96"/>
    </row>
    <row r="30" spans="1:4" x14ac:dyDescent="0.25">
      <c r="A30" s="249" t="s">
        <v>97</v>
      </c>
      <c r="B30" s="111">
        <v>0.88622055713612002</v>
      </c>
      <c r="C30" s="101">
        <v>28326.967425999999</v>
      </c>
      <c r="D30" s="96"/>
    </row>
    <row r="31" spans="1:4" x14ac:dyDescent="0.25">
      <c r="A31" s="249" t="s">
        <v>99</v>
      </c>
      <c r="B31" s="111">
        <v>2.3864738707573498</v>
      </c>
      <c r="C31" s="101">
        <v>30405.338188000002</v>
      </c>
      <c r="D31" s="96"/>
    </row>
    <row r="32" spans="1:4" x14ac:dyDescent="0.25">
      <c r="A32" s="249" t="s">
        <v>100</v>
      </c>
      <c r="B32" s="111">
        <v>1.23139156788582</v>
      </c>
      <c r="C32" s="101">
        <v>33637.586190000002</v>
      </c>
      <c r="D32" s="96"/>
    </row>
    <row r="33" spans="1:4" x14ac:dyDescent="0.25">
      <c r="A33" s="249" t="s">
        <v>101</v>
      </c>
      <c r="B33" s="111">
        <v>3.1608399675463099</v>
      </c>
      <c r="C33" s="101">
        <v>45297.813757000004</v>
      </c>
      <c r="D33" s="96"/>
    </row>
    <row r="34" spans="1:4" x14ac:dyDescent="0.25">
      <c r="A34" s="249" t="s">
        <v>103</v>
      </c>
      <c r="B34" s="111">
        <v>1.00712466306302</v>
      </c>
      <c r="C34" s="101">
        <v>19610.303653999999</v>
      </c>
      <c r="D34" s="96"/>
    </row>
    <row r="35" spans="1:4" x14ac:dyDescent="0.25">
      <c r="A35" s="249" t="s">
        <v>104</v>
      </c>
      <c r="B35" s="111">
        <v>1.69994618194465</v>
      </c>
      <c r="C35" s="101">
        <v>40227.226746</v>
      </c>
      <c r="D35" s="96"/>
    </row>
    <row r="36" spans="1:4" x14ac:dyDescent="0.25">
      <c r="A36" s="249" t="s">
        <v>105</v>
      </c>
      <c r="B36" s="111">
        <v>2.7424390749999201</v>
      </c>
      <c r="C36" s="101">
        <v>54353.192469000001</v>
      </c>
      <c r="D36" s="96"/>
    </row>
    <row r="37" spans="1:4" x14ac:dyDescent="0.25">
      <c r="A37" s="249" t="s">
        <v>48</v>
      </c>
      <c r="B37" s="111">
        <v>1.9510544189093</v>
      </c>
      <c r="C37" s="101">
        <v>36920.427258000003</v>
      </c>
      <c r="D37" s="96"/>
    </row>
    <row r="38" spans="1:4" x14ac:dyDescent="0.25">
      <c r="A38" s="249" t="s">
        <v>375</v>
      </c>
      <c r="B38" s="111">
        <v>2.09398386772913</v>
      </c>
      <c r="C38" s="101">
        <v>40181.139389999997</v>
      </c>
      <c r="D38" s="96"/>
    </row>
    <row r="39" spans="1:4" x14ac:dyDescent="0.25">
      <c r="A39" s="249" t="s">
        <v>49</v>
      </c>
      <c r="B39" s="111">
        <v>2.3772978223847399</v>
      </c>
      <c r="C39" s="101">
        <v>39207.535676</v>
      </c>
      <c r="D39" s="96"/>
    </row>
  </sheetData>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Normal="100" workbookViewId="0">
      <selection activeCell="I14" sqref="I14"/>
    </sheetView>
  </sheetViews>
  <sheetFormatPr defaultRowHeight="15" x14ac:dyDescent="0.25"/>
  <cols>
    <col min="1" max="1" width="20.28515625" customWidth="1"/>
    <col min="2" max="3" width="16.5703125" customWidth="1"/>
    <col min="5" max="5" width="15.42578125" customWidth="1"/>
    <col min="9" max="9" width="15.28515625" customWidth="1"/>
    <col min="10" max="10" width="10.7109375" customWidth="1"/>
    <col min="11" max="11" width="11.7109375" customWidth="1"/>
    <col min="12" max="12" width="13.28515625" customWidth="1"/>
    <col min="237" max="237" width="19.42578125" customWidth="1"/>
    <col min="238" max="238" width="15.28515625" customWidth="1"/>
    <col min="239" max="239" width="10.28515625" customWidth="1"/>
    <col min="240" max="240" width="16.140625" customWidth="1"/>
    <col min="241" max="241" width="19.28515625" customWidth="1"/>
    <col min="250" max="250" width="17.85546875" customWidth="1"/>
    <col min="251" max="251" width="20.7109375" customWidth="1"/>
    <col min="252" max="252" width="21" customWidth="1"/>
    <col min="258" max="258" width="20.42578125" customWidth="1"/>
    <col min="259" max="259" width="18.28515625" customWidth="1"/>
    <col min="493" max="493" width="19.42578125" customWidth="1"/>
    <col min="494" max="494" width="15.28515625" customWidth="1"/>
    <col min="495" max="495" width="10.28515625" customWidth="1"/>
    <col min="496" max="496" width="16.140625" customWidth="1"/>
    <col min="497" max="497" width="19.28515625" customWidth="1"/>
    <col min="506" max="506" width="17.85546875" customWidth="1"/>
    <col min="507" max="507" width="20.7109375" customWidth="1"/>
    <col min="508" max="508" width="21" customWidth="1"/>
    <col min="514" max="514" width="20.42578125" customWidth="1"/>
    <col min="515" max="515" width="18.28515625" customWidth="1"/>
    <col min="749" max="749" width="19.42578125" customWidth="1"/>
    <col min="750" max="750" width="15.28515625" customWidth="1"/>
    <col min="751" max="751" width="10.28515625" customWidth="1"/>
    <col min="752" max="752" width="16.140625" customWidth="1"/>
    <col min="753" max="753" width="19.28515625" customWidth="1"/>
    <col min="762" max="762" width="17.85546875" customWidth="1"/>
    <col min="763" max="763" width="20.7109375" customWidth="1"/>
    <col min="764" max="764" width="21" customWidth="1"/>
    <col min="770" max="770" width="20.42578125" customWidth="1"/>
    <col min="771" max="771" width="18.28515625" customWidth="1"/>
    <col min="1005" max="1005" width="19.42578125" customWidth="1"/>
    <col min="1006" max="1006" width="15.28515625" customWidth="1"/>
    <col min="1007" max="1007" width="10.28515625" customWidth="1"/>
    <col min="1008" max="1008" width="16.140625" customWidth="1"/>
    <col min="1009" max="1009" width="19.28515625" customWidth="1"/>
    <col min="1018" max="1018" width="17.85546875" customWidth="1"/>
    <col min="1019" max="1019" width="20.7109375" customWidth="1"/>
    <col min="1020" max="1020" width="21" customWidth="1"/>
    <col min="1026" max="1026" width="20.42578125" customWidth="1"/>
    <col min="1027" max="1027" width="18.28515625" customWidth="1"/>
    <col min="1261" max="1261" width="19.42578125" customWidth="1"/>
    <col min="1262" max="1262" width="15.28515625" customWidth="1"/>
    <col min="1263" max="1263" width="10.28515625" customWidth="1"/>
    <col min="1264" max="1264" width="16.140625" customWidth="1"/>
    <col min="1265" max="1265" width="19.28515625" customWidth="1"/>
    <col min="1274" max="1274" width="17.85546875" customWidth="1"/>
    <col min="1275" max="1275" width="20.7109375" customWidth="1"/>
    <col min="1276" max="1276" width="21" customWidth="1"/>
    <col min="1282" max="1282" width="20.42578125" customWidth="1"/>
    <col min="1283" max="1283" width="18.28515625" customWidth="1"/>
    <col min="1517" max="1517" width="19.42578125" customWidth="1"/>
    <col min="1518" max="1518" width="15.28515625" customWidth="1"/>
    <col min="1519" max="1519" width="10.28515625" customWidth="1"/>
    <col min="1520" max="1520" width="16.140625" customWidth="1"/>
    <col min="1521" max="1521" width="19.28515625" customWidth="1"/>
    <col min="1530" max="1530" width="17.85546875" customWidth="1"/>
    <col min="1531" max="1531" width="20.7109375" customWidth="1"/>
    <col min="1532" max="1532" width="21" customWidth="1"/>
    <col min="1538" max="1538" width="20.42578125" customWidth="1"/>
    <col min="1539" max="1539" width="18.28515625" customWidth="1"/>
    <col min="1773" max="1773" width="19.42578125" customWidth="1"/>
    <col min="1774" max="1774" width="15.28515625" customWidth="1"/>
    <col min="1775" max="1775" width="10.28515625" customWidth="1"/>
    <col min="1776" max="1776" width="16.140625" customWidth="1"/>
    <col min="1777" max="1777" width="19.28515625" customWidth="1"/>
    <col min="1786" max="1786" width="17.85546875" customWidth="1"/>
    <col min="1787" max="1787" width="20.7109375" customWidth="1"/>
    <col min="1788" max="1788" width="21" customWidth="1"/>
    <col min="1794" max="1794" width="20.42578125" customWidth="1"/>
    <col min="1795" max="1795" width="18.28515625" customWidth="1"/>
    <col min="2029" max="2029" width="19.42578125" customWidth="1"/>
    <col min="2030" max="2030" width="15.28515625" customWidth="1"/>
    <col min="2031" max="2031" width="10.28515625" customWidth="1"/>
    <col min="2032" max="2032" width="16.140625" customWidth="1"/>
    <col min="2033" max="2033" width="19.28515625" customWidth="1"/>
    <col min="2042" max="2042" width="17.85546875" customWidth="1"/>
    <col min="2043" max="2043" width="20.7109375" customWidth="1"/>
    <col min="2044" max="2044" width="21" customWidth="1"/>
    <col min="2050" max="2050" width="20.42578125" customWidth="1"/>
    <col min="2051" max="2051" width="18.28515625" customWidth="1"/>
    <col min="2285" max="2285" width="19.42578125" customWidth="1"/>
    <col min="2286" max="2286" width="15.28515625" customWidth="1"/>
    <col min="2287" max="2287" width="10.28515625" customWidth="1"/>
    <col min="2288" max="2288" width="16.140625" customWidth="1"/>
    <col min="2289" max="2289" width="19.28515625" customWidth="1"/>
    <col min="2298" max="2298" width="17.85546875" customWidth="1"/>
    <col min="2299" max="2299" width="20.7109375" customWidth="1"/>
    <col min="2300" max="2300" width="21" customWidth="1"/>
    <col min="2306" max="2306" width="20.42578125" customWidth="1"/>
    <col min="2307" max="2307" width="18.28515625" customWidth="1"/>
    <col min="2541" max="2541" width="19.42578125" customWidth="1"/>
    <col min="2542" max="2542" width="15.28515625" customWidth="1"/>
    <col min="2543" max="2543" width="10.28515625" customWidth="1"/>
    <col min="2544" max="2544" width="16.140625" customWidth="1"/>
    <col min="2545" max="2545" width="19.28515625" customWidth="1"/>
    <col min="2554" max="2554" width="17.85546875" customWidth="1"/>
    <col min="2555" max="2555" width="20.7109375" customWidth="1"/>
    <col min="2556" max="2556" width="21" customWidth="1"/>
    <col min="2562" max="2562" width="20.42578125" customWidth="1"/>
    <col min="2563" max="2563" width="18.28515625" customWidth="1"/>
    <col min="2797" max="2797" width="19.42578125" customWidth="1"/>
    <col min="2798" max="2798" width="15.28515625" customWidth="1"/>
    <col min="2799" max="2799" width="10.28515625" customWidth="1"/>
    <col min="2800" max="2800" width="16.140625" customWidth="1"/>
    <col min="2801" max="2801" width="19.28515625" customWidth="1"/>
    <col min="2810" max="2810" width="17.85546875" customWidth="1"/>
    <col min="2811" max="2811" width="20.7109375" customWidth="1"/>
    <col min="2812" max="2812" width="21" customWidth="1"/>
    <col min="2818" max="2818" width="20.42578125" customWidth="1"/>
    <col min="2819" max="2819" width="18.28515625" customWidth="1"/>
    <col min="3053" max="3053" width="19.42578125" customWidth="1"/>
    <col min="3054" max="3054" width="15.28515625" customWidth="1"/>
    <col min="3055" max="3055" width="10.28515625" customWidth="1"/>
    <col min="3056" max="3056" width="16.140625" customWidth="1"/>
    <col min="3057" max="3057" width="19.28515625" customWidth="1"/>
    <col min="3066" max="3066" width="17.85546875" customWidth="1"/>
    <col min="3067" max="3067" width="20.7109375" customWidth="1"/>
    <col min="3068" max="3068" width="21" customWidth="1"/>
    <col min="3074" max="3074" width="20.42578125" customWidth="1"/>
    <col min="3075" max="3075" width="18.28515625" customWidth="1"/>
    <col min="3309" max="3309" width="19.42578125" customWidth="1"/>
    <col min="3310" max="3310" width="15.28515625" customWidth="1"/>
    <col min="3311" max="3311" width="10.28515625" customWidth="1"/>
    <col min="3312" max="3312" width="16.140625" customWidth="1"/>
    <col min="3313" max="3313" width="19.28515625" customWidth="1"/>
    <col min="3322" max="3322" width="17.85546875" customWidth="1"/>
    <col min="3323" max="3323" width="20.7109375" customWidth="1"/>
    <col min="3324" max="3324" width="21" customWidth="1"/>
    <col min="3330" max="3330" width="20.42578125" customWidth="1"/>
    <col min="3331" max="3331" width="18.28515625" customWidth="1"/>
    <col min="3565" max="3565" width="19.42578125" customWidth="1"/>
    <col min="3566" max="3566" width="15.28515625" customWidth="1"/>
    <col min="3567" max="3567" width="10.28515625" customWidth="1"/>
    <col min="3568" max="3568" width="16.140625" customWidth="1"/>
    <col min="3569" max="3569" width="19.28515625" customWidth="1"/>
    <col min="3578" max="3578" width="17.85546875" customWidth="1"/>
    <col min="3579" max="3579" width="20.7109375" customWidth="1"/>
    <col min="3580" max="3580" width="21" customWidth="1"/>
    <col min="3586" max="3586" width="20.42578125" customWidth="1"/>
    <col min="3587" max="3587" width="18.28515625" customWidth="1"/>
    <col min="3821" max="3821" width="19.42578125" customWidth="1"/>
    <col min="3822" max="3822" width="15.28515625" customWidth="1"/>
    <col min="3823" max="3823" width="10.28515625" customWidth="1"/>
    <col min="3824" max="3824" width="16.140625" customWidth="1"/>
    <col min="3825" max="3825" width="19.28515625" customWidth="1"/>
    <col min="3834" max="3834" width="17.85546875" customWidth="1"/>
    <col min="3835" max="3835" width="20.7109375" customWidth="1"/>
    <col min="3836" max="3836" width="21" customWidth="1"/>
    <col min="3842" max="3842" width="20.42578125" customWidth="1"/>
    <col min="3843" max="3843" width="18.28515625" customWidth="1"/>
    <col min="4077" max="4077" width="19.42578125" customWidth="1"/>
    <col min="4078" max="4078" width="15.28515625" customWidth="1"/>
    <col min="4079" max="4079" width="10.28515625" customWidth="1"/>
    <col min="4080" max="4080" width="16.140625" customWidth="1"/>
    <col min="4081" max="4081" width="19.28515625" customWidth="1"/>
    <col min="4090" max="4090" width="17.85546875" customWidth="1"/>
    <col min="4091" max="4091" width="20.7109375" customWidth="1"/>
    <col min="4092" max="4092" width="21" customWidth="1"/>
    <col min="4098" max="4098" width="20.42578125" customWidth="1"/>
    <col min="4099" max="4099" width="18.28515625" customWidth="1"/>
    <col min="4333" max="4333" width="19.42578125" customWidth="1"/>
    <col min="4334" max="4334" width="15.28515625" customWidth="1"/>
    <col min="4335" max="4335" width="10.28515625" customWidth="1"/>
    <col min="4336" max="4336" width="16.140625" customWidth="1"/>
    <col min="4337" max="4337" width="19.28515625" customWidth="1"/>
    <col min="4346" max="4346" width="17.85546875" customWidth="1"/>
    <col min="4347" max="4347" width="20.7109375" customWidth="1"/>
    <col min="4348" max="4348" width="21" customWidth="1"/>
    <col min="4354" max="4354" width="20.42578125" customWidth="1"/>
    <col min="4355" max="4355" width="18.28515625" customWidth="1"/>
    <col min="4589" max="4589" width="19.42578125" customWidth="1"/>
    <col min="4590" max="4590" width="15.28515625" customWidth="1"/>
    <col min="4591" max="4591" width="10.28515625" customWidth="1"/>
    <col min="4592" max="4592" width="16.140625" customWidth="1"/>
    <col min="4593" max="4593" width="19.28515625" customWidth="1"/>
    <col min="4602" max="4602" width="17.85546875" customWidth="1"/>
    <col min="4603" max="4603" width="20.7109375" customWidth="1"/>
    <col min="4604" max="4604" width="21" customWidth="1"/>
    <col min="4610" max="4610" width="20.42578125" customWidth="1"/>
    <col min="4611" max="4611" width="18.28515625" customWidth="1"/>
    <col min="4845" max="4845" width="19.42578125" customWidth="1"/>
    <col min="4846" max="4846" width="15.28515625" customWidth="1"/>
    <col min="4847" max="4847" width="10.28515625" customWidth="1"/>
    <col min="4848" max="4848" width="16.140625" customWidth="1"/>
    <col min="4849" max="4849" width="19.28515625" customWidth="1"/>
    <col min="4858" max="4858" width="17.85546875" customWidth="1"/>
    <col min="4859" max="4859" width="20.7109375" customWidth="1"/>
    <col min="4860" max="4860" width="21" customWidth="1"/>
    <col min="4866" max="4866" width="20.42578125" customWidth="1"/>
    <col min="4867" max="4867" width="18.28515625" customWidth="1"/>
    <col min="5101" max="5101" width="19.42578125" customWidth="1"/>
    <col min="5102" max="5102" width="15.28515625" customWidth="1"/>
    <col min="5103" max="5103" width="10.28515625" customWidth="1"/>
    <col min="5104" max="5104" width="16.140625" customWidth="1"/>
    <col min="5105" max="5105" width="19.28515625" customWidth="1"/>
    <col min="5114" max="5114" width="17.85546875" customWidth="1"/>
    <col min="5115" max="5115" width="20.7109375" customWidth="1"/>
    <col min="5116" max="5116" width="21" customWidth="1"/>
    <col min="5122" max="5122" width="20.42578125" customWidth="1"/>
    <col min="5123" max="5123" width="18.28515625" customWidth="1"/>
    <col min="5357" max="5357" width="19.42578125" customWidth="1"/>
    <col min="5358" max="5358" width="15.28515625" customWidth="1"/>
    <col min="5359" max="5359" width="10.28515625" customWidth="1"/>
    <col min="5360" max="5360" width="16.140625" customWidth="1"/>
    <col min="5361" max="5361" width="19.28515625" customWidth="1"/>
    <col min="5370" max="5370" width="17.85546875" customWidth="1"/>
    <col min="5371" max="5371" width="20.7109375" customWidth="1"/>
    <col min="5372" max="5372" width="21" customWidth="1"/>
    <col min="5378" max="5378" width="20.42578125" customWidth="1"/>
    <col min="5379" max="5379" width="18.28515625" customWidth="1"/>
    <col min="5613" max="5613" width="19.42578125" customWidth="1"/>
    <col min="5614" max="5614" width="15.28515625" customWidth="1"/>
    <col min="5615" max="5615" width="10.28515625" customWidth="1"/>
    <col min="5616" max="5616" width="16.140625" customWidth="1"/>
    <col min="5617" max="5617" width="19.28515625" customWidth="1"/>
    <col min="5626" max="5626" width="17.85546875" customWidth="1"/>
    <col min="5627" max="5627" width="20.7109375" customWidth="1"/>
    <col min="5628" max="5628" width="21" customWidth="1"/>
    <col min="5634" max="5634" width="20.42578125" customWidth="1"/>
    <col min="5635" max="5635" width="18.28515625" customWidth="1"/>
    <col min="5869" max="5869" width="19.42578125" customWidth="1"/>
    <col min="5870" max="5870" width="15.28515625" customWidth="1"/>
    <col min="5871" max="5871" width="10.28515625" customWidth="1"/>
    <col min="5872" max="5872" width="16.140625" customWidth="1"/>
    <col min="5873" max="5873" width="19.28515625" customWidth="1"/>
    <col min="5882" max="5882" width="17.85546875" customWidth="1"/>
    <col min="5883" max="5883" width="20.7109375" customWidth="1"/>
    <col min="5884" max="5884" width="21" customWidth="1"/>
    <col min="5890" max="5890" width="20.42578125" customWidth="1"/>
    <col min="5891" max="5891" width="18.28515625" customWidth="1"/>
    <col min="6125" max="6125" width="19.42578125" customWidth="1"/>
    <col min="6126" max="6126" width="15.28515625" customWidth="1"/>
    <col min="6127" max="6127" width="10.28515625" customWidth="1"/>
    <col min="6128" max="6128" width="16.140625" customWidth="1"/>
    <col min="6129" max="6129" width="19.28515625" customWidth="1"/>
    <col min="6138" max="6138" width="17.85546875" customWidth="1"/>
    <col min="6139" max="6139" width="20.7109375" customWidth="1"/>
    <col min="6140" max="6140" width="21" customWidth="1"/>
    <col min="6146" max="6146" width="20.42578125" customWidth="1"/>
    <col min="6147" max="6147" width="18.28515625" customWidth="1"/>
    <col min="6381" max="6381" width="19.42578125" customWidth="1"/>
    <col min="6382" max="6382" width="15.28515625" customWidth="1"/>
    <col min="6383" max="6383" width="10.28515625" customWidth="1"/>
    <col min="6384" max="6384" width="16.140625" customWidth="1"/>
    <col min="6385" max="6385" width="19.28515625" customWidth="1"/>
    <col min="6394" max="6394" width="17.85546875" customWidth="1"/>
    <col min="6395" max="6395" width="20.7109375" customWidth="1"/>
    <col min="6396" max="6396" width="21" customWidth="1"/>
    <col min="6402" max="6402" width="20.42578125" customWidth="1"/>
    <col min="6403" max="6403" width="18.28515625" customWidth="1"/>
    <col min="6637" max="6637" width="19.42578125" customWidth="1"/>
    <col min="6638" max="6638" width="15.28515625" customWidth="1"/>
    <col min="6639" max="6639" width="10.28515625" customWidth="1"/>
    <col min="6640" max="6640" width="16.140625" customWidth="1"/>
    <col min="6641" max="6641" width="19.28515625" customWidth="1"/>
    <col min="6650" max="6650" width="17.85546875" customWidth="1"/>
    <col min="6651" max="6651" width="20.7109375" customWidth="1"/>
    <col min="6652" max="6652" width="21" customWidth="1"/>
    <col min="6658" max="6658" width="20.42578125" customWidth="1"/>
    <col min="6659" max="6659" width="18.28515625" customWidth="1"/>
    <col min="6893" max="6893" width="19.42578125" customWidth="1"/>
    <col min="6894" max="6894" width="15.28515625" customWidth="1"/>
    <col min="6895" max="6895" width="10.28515625" customWidth="1"/>
    <col min="6896" max="6896" width="16.140625" customWidth="1"/>
    <col min="6897" max="6897" width="19.28515625" customWidth="1"/>
    <col min="6906" max="6906" width="17.85546875" customWidth="1"/>
    <col min="6907" max="6907" width="20.7109375" customWidth="1"/>
    <col min="6908" max="6908" width="21" customWidth="1"/>
    <col min="6914" max="6914" width="20.42578125" customWidth="1"/>
    <col min="6915" max="6915" width="18.28515625" customWidth="1"/>
    <col min="7149" max="7149" width="19.42578125" customWidth="1"/>
    <col min="7150" max="7150" width="15.28515625" customWidth="1"/>
    <col min="7151" max="7151" width="10.28515625" customWidth="1"/>
    <col min="7152" max="7152" width="16.140625" customWidth="1"/>
    <col min="7153" max="7153" width="19.28515625" customWidth="1"/>
    <col min="7162" max="7162" width="17.85546875" customWidth="1"/>
    <col min="7163" max="7163" width="20.7109375" customWidth="1"/>
    <col min="7164" max="7164" width="21" customWidth="1"/>
    <col min="7170" max="7170" width="20.42578125" customWidth="1"/>
    <col min="7171" max="7171" width="18.28515625" customWidth="1"/>
    <col min="7405" max="7405" width="19.42578125" customWidth="1"/>
    <col min="7406" max="7406" width="15.28515625" customWidth="1"/>
    <col min="7407" max="7407" width="10.28515625" customWidth="1"/>
    <col min="7408" max="7408" width="16.140625" customWidth="1"/>
    <col min="7409" max="7409" width="19.28515625" customWidth="1"/>
    <col min="7418" max="7418" width="17.85546875" customWidth="1"/>
    <col min="7419" max="7419" width="20.7109375" customWidth="1"/>
    <col min="7420" max="7420" width="21" customWidth="1"/>
    <col min="7426" max="7426" width="20.42578125" customWidth="1"/>
    <col min="7427" max="7427" width="18.28515625" customWidth="1"/>
    <col min="7661" max="7661" width="19.42578125" customWidth="1"/>
    <col min="7662" max="7662" width="15.28515625" customWidth="1"/>
    <col min="7663" max="7663" width="10.28515625" customWidth="1"/>
    <col min="7664" max="7664" width="16.140625" customWidth="1"/>
    <col min="7665" max="7665" width="19.28515625" customWidth="1"/>
    <col min="7674" max="7674" width="17.85546875" customWidth="1"/>
    <col min="7675" max="7675" width="20.7109375" customWidth="1"/>
    <col min="7676" max="7676" width="21" customWidth="1"/>
    <col min="7682" max="7682" width="20.42578125" customWidth="1"/>
    <col min="7683" max="7683" width="18.28515625" customWidth="1"/>
    <col min="7917" max="7917" width="19.42578125" customWidth="1"/>
    <col min="7918" max="7918" width="15.28515625" customWidth="1"/>
    <col min="7919" max="7919" width="10.28515625" customWidth="1"/>
    <col min="7920" max="7920" width="16.140625" customWidth="1"/>
    <col min="7921" max="7921" width="19.28515625" customWidth="1"/>
    <col min="7930" max="7930" width="17.85546875" customWidth="1"/>
    <col min="7931" max="7931" width="20.7109375" customWidth="1"/>
    <col min="7932" max="7932" width="21" customWidth="1"/>
    <col min="7938" max="7938" width="20.42578125" customWidth="1"/>
    <col min="7939" max="7939" width="18.28515625" customWidth="1"/>
    <col min="8173" max="8173" width="19.42578125" customWidth="1"/>
    <col min="8174" max="8174" width="15.28515625" customWidth="1"/>
    <col min="8175" max="8175" width="10.28515625" customWidth="1"/>
    <col min="8176" max="8176" width="16.140625" customWidth="1"/>
    <col min="8177" max="8177" width="19.28515625" customWidth="1"/>
    <col min="8186" max="8186" width="17.85546875" customWidth="1"/>
    <col min="8187" max="8187" width="20.7109375" customWidth="1"/>
    <col min="8188" max="8188" width="21" customWidth="1"/>
    <col min="8194" max="8194" width="20.42578125" customWidth="1"/>
    <col min="8195" max="8195" width="18.28515625" customWidth="1"/>
    <col min="8429" max="8429" width="19.42578125" customWidth="1"/>
    <col min="8430" max="8430" width="15.28515625" customWidth="1"/>
    <col min="8431" max="8431" width="10.28515625" customWidth="1"/>
    <col min="8432" max="8432" width="16.140625" customWidth="1"/>
    <col min="8433" max="8433" width="19.28515625" customWidth="1"/>
    <col min="8442" max="8442" width="17.85546875" customWidth="1"/>
    <col min="8443" max="8443" width="20.7109375" customWidth="1"/>
    <col min="8444" max="8444" width="21" customWidth="1"/>
    <col min="8450" max="8450" width="20.42578125" customWidth="1"/>
    <col min="8451" max="8451" width="18.28515625" customWidth="1"/>
    <col min="8685" max="8685" width="19.42578125" customWidth="1"/>
    <col min="8686" max="8686" width="15.28515625" customWidth="1"/>
    <col min="8687" max="8687" width="10.28515625" customWidth="1"/>
    <col min="8688" max="8688" width="16.140625" customWidth="1"/>
    <col min="8689" max="8689" width="19.28515625" customWidth="1"/>
    <col min="8698" max="8698" width="17.85546875" customWidth="1"/>
    <col min="8699" max="8699" width="20.7109375" customWidth="1"/>
    <col min="8700" max="8700" width="21" customWidth="1"/>
    <col min="8706" max="8706" width="20.42578125" customWidth="1"/>
    <col min="8707" max="8707" width="18.28515625" customWidth="1"/>
    <col min="8941" max="8941" width="19.42578125" customWidth="1"/>
    <col min="8942" max="8942" width="15.28515625" customWidth="1"/>
    <col min="8943" max="8943" width="10.28515625" customWidth="1"/>
    <col min="8944" max="8944" width="16.140625" customWidth="1"/>
    <col min="8945" max="8945" width="19.28515625" customWidth="1"/>
    <col min="8954" max="8954" width="17.85546875" customWidth="1"/>
    <col min="8955" max="8955" width="20.7109375" customWidth="1"/>
    <col min="8956" max="8956" width="21" customWidth="1"/>
    <col min="8962" max="8962" width="20.42578125" customWidth="1"/>
    <col min="8963" max="8963" width="18.28515625" customWidth="1"/>
    <col min="9197" max="9197" width="19.42578125" customWidth="1"/>
    <col min="9198" max="9198" width="15.28515625" customWidth="1"/>
    <col min="9199" max="9199" width="10.28515625" customWidth="1"/>
    <col min="9200" max="9200" width="16.140625" customWidth="1"/>
    <col min="9201" max="9201" width="19.28515625" customWidth="1"/>
    <col min="9210" max="9210" width="17.85546875" customWidth="1"/>
    <col min="9211" max="9211" width="20.7109375" customWidth="1"/>
    <col min="9212" max="9212" width="21" customWidth="1"/>
    <col min="9218" max="9218" width="20.42578125" customWidth="1"/>
    <col min="9219" max="9219" width="18.28515625" customWidth="1"/>
    <col min="9453" max="9453" width="19.42578125" customWidth="1"/>
    <col min="9454" max="9454" width="15.28515625" customWidth="1"/>
    <col min="9455" max="9455" width="10.28515625" customWidth="1"/>
    <col min="9456" max="9456" width="16.140625" customWidth="1"/>
    <col min="9457" max="9457" width="19.28515625" customWidth="1"/>
    <col min="9466" max="9466" width="17.85546875" customWidth="1"/>
    <col min="9467" max="9467" width="20.7109375" customWidth="1"/>
    <col min="9468" max="9468" width="21" customWidth="1"/>
    <col min="9474" max="9474" width="20.42578125" customWidth="1"/>
    <col min="9475" max="9475" width="18.28515625" customWidth="1"/>
    <col min="9709" max="9709" width="19.42578125" customWidth="1"/>
    <col min="9710" max="9710" width="15.28515625" customWidth="1"/>
    <col min="9711" max="9711" width="10.28515625" customWidth="1"/>
    <col min="9712" max="9712" width="16.140625" customWidth="1"/>
    <col min="9713" max="9713" width="19.28515625" customWidth="1"/>
    <col min="9722" max="9722" width="17.85546875" customWidth="1"/>
    <col min="9723" max="9723" width="20.7109375" customWidth="1"/>
    <col min="9724" max="9724" width="21" customWidth="1"/>
    <col min="9730" max="9730" width="20.42578125" customWidth="1"/>
    <col min="9731" max="9731" width="18.28515625" customWidth="1"/>
    <col min="9965" max="9965" width="19.42578125" customWidth="1"/>
    <col min="9966" max="9966" width="15.28515625" customWidth="1"/>
    <col min="9967" max="9967" width="10.28515625" customWidth="1"/>
    <col min="9968" max="9968" width="16.140625" customWidth="1"/>
    <col min="9969" max="9969" width="19.28515625" customWidth="1"/>
    <col min="9978" max="9978" width="17.85546875" customWidth="1"/>
    <col min="9979" max="9979" width="20.7109375" customWidth="1"/>
    <col min="9980" max="9980" width="21" customWidth="1"/>
    <col min="9986" max="9986" width="20.42578125" customWidth="1"/>
    <col min="9987" max="9987" width="18.28515625" customWidth="1"/>
    <col min="10221" max="10221" width="19.42578125" customWidth="1"/>
    <col min="10222" max="10222" width="15.28515625" customWidth="1"/>
    <col min="10223" max="10223" width="10.28515625" customWidth="1"/>
    <col min="10224" max="10224" width="16.140625" customWidth="1"/>
    <col min="10225" max="10225" width="19.28515625" customWidth="1"/>
    <col min="10234" max="10234" width="17.85546875" customWidth="1"/>
    <col min="10235" max="10235" width="20.7109375" customWidth="1"/>
    <col min="10236" max="10236" width="21" customWidth="1"/>
    <col min="10242" max="10242" width="20.42578125" customWidth="1"/>
    <col min="10243" max="10243" width="18.28515625" customWidth="1"/>
    <col min="10477" max="10477" width="19.42578125" customWidth="1"/>
    <col min="10478" max="10478" width="15.28515625" customWidth="1"/>
    <col min="10479" max="10479" width="10.28515625" customWidth="1"/>
    <col min="10480" max="10480" width="16.140625" customWidth="1"/>
    <col min="10481" max="10481" width="19.28515625" customWidth="1"/>
    <col min="10490" max="10490" width="17.85546875" customWidth="1"/>
    <col min="10491" max="10491" width="20.7109375" customWidth="1"/>
    <col min="10492" max="10492" width="21" customWidth="1"/>
    <col min="10498" max="10498" width="20.42578125" customWidth="1"/>
    <col min="10499" max="10499" width="18.28515625" customWidth="1"/>
    <col min="10733" max="10733" width="19.42578125" customWidth="1"/>
    <col min="10734" max="10734" width="15.28515625" customWidth="1"/>
    <col min="10735" max="10735" width="10.28515625" customWidth="1"/>
    <col min="10736" max="10736" width="16.140625" customWidth="1"/>
    <col min="10737" max="10737" width="19.28515625" customWidth="1"/>
    <col min="10746" max="10746" width="17.85546875" customWidth="1"/>
    <col min="10747" max="10747" width="20.7109375" customWidth="1"/>
    <col min="10748" max="10748" width="21" customWidth="1"/>
    <col min="10754" max="10754" width="20.42578125" customWidth="1"/>
    <col min="10755" max="10755" width="18.28515625" customWidth="1"/>
    <col min="10989" max="10989" width="19.42578125" customWidth="1"/>
    <col min="10990" max="10990" width="15.28515625" customWidth="1"/>
    <col min="10991" max="10991" width="10.28515625" customWidth="1"/>
    <col min="10992" max="10992" width="16.140625" customWidth="1"/>
    <col min="10993" max="10993" width="19.28515625" customWidth="1"/>
    <col min="11002" max="11002" width="17.85546875" customWidth="1"/>
    <col min="11003" max="11003" width="20.7109375" customWidth="1"/>
    <col min="11004" max="11004" width="21" customWidth="1"/>
    <col min="11010" max="11010" width="20.42578125" customWidth="1"/>
    <col min="11011" max="11011" width="18.28515625" customWidth="1"/>
    <col min="11245" max="11245" width="19.42578125" customWidth="1"/>
    <col min="11246" max="11246" width="15.28515625" customWidth="1"/>
    <col min="11247" max="11247" width="10.28515625" customWidth="1"/>
    <col min="11248" max="11248" width="16.140625" customWidth="1"/>
    <col min="11249" max="11249" width="19.28515625" customWidth="1"/>
    <col min="11258" max="11258" width="17.85546875" customWidth="1"/>
    <col min="11259" max="11259" width="20.7109375" customWidth="1"/>
    <col min="11260" max="11260" width="21" customWidth="1"/>
    <col min="11266" max="11266" width="20.42578125" customWidth="1"/>
    <col min="11267" max="11267" width="18.28515625" customWidth="1"/>
    <col min="11501" max="11501" width="19.42578125" customWidth="1"/>
    <col min="11502" max="11502" width="15.28515625" customWidth="1"/>
    <col min="11503" max="11503" width="10.28515625" customWidth="1"/>
    <col min="11504" max="11504" width="16.140625" customWidth="1"/>
    <col min="11505" max="11505" width="19.28515625" customWidth="1"/>
    <col min="11514" max="11514" width="17.85546875" customWidth="1"/>
    <col min="11515" max="11515" width="20.7109375" customWidth="1"/>
    <col min="11516" max="11516" width="21" customWidth="1"/>
    <col min="11522" max="11522" width="20.42578125" customWidth="1"/>
    <col min="11523" max="11523" width="18.28515625" customWidth="1"/>
    <col min="11757" max="11757" width="19.42578125" customWidth="1"/>
    <col min="11758" max="11758" width="15.28515625" customWidth="1"/>
    <col min="11759" max="11759" width="10.28515625" customWidth="1"/>
    <col min="11760" max="11760" width="16.140625" customWidth="1"/>
    <col min="11761" max="11761" width="19.28515625" customWidth="1"/>
    <col min="11770" max="11770" width="17.85546875" customWidth="1"/>
    <col min="11771" max="11771" width="20.7109375" customWidth="1"/>
    <col min="11772" max="11772" width="21" customWidth="1"/>
    <col min="11778" max="11778" width="20.42578125" customWidth="1"/>
    <col min="11779" max="11779" width="18.28515625" customWidth="1"/>
    <col min="12013" max="12013" width="19.42578125" customWidth="1"/>
    <col min="12014" max="12014" width="15.28515625" customWidth="1"/>
    <col min="12015" max="12015" width="10.28515625" customWidth="1"/>
    <col min="12016" max="12016" width="16.140625" customWidth="1"/>
    <col min="12017" max="12017" width="19.28515625" customWidth="1"/>
    <col min="12026" max="12026" width="17.85546875" customWidth="1"/>
    <col min="12027" max="12027" width="20.7109375" customWidth="1"/>
    <col min="12028" max="12028" width="21" customWidth="1"/>
    <col min="12034" max="12034" width="20.42578125" customWidth="1"/>
    <col min="12035" max="12035" width="18.28515625" customWidth="1"/>
    <col min="12269" max="12269" width="19.42578125" customWidth="1"/>
    <col min="12270" max="12270" width="15.28515625" customWidth="1"/>
    <col min="12271" max="12271" width="10.28515625" customWidth="1"/>
    <col min="12272" max="12272" width="16.140625" customWidth="1"/>
    <col min="12273" max="12273" width="19.28515625" customWidth="1"/>
    <col min="12282" max="12282" width="17.85546875" customWidth="1"/>
    <col min="12283" max="12283" width="20.7109375" customWidth="1"/>
    <col min="12284" max="12284" width="21" customWidth="1"/>
    <col min="12290" max="12290" width="20.42578125" customWidth="1"/>
    <col min="12291" max="12291" width="18.28515625" customWidth="1"/>
    <col min="12525" max="12525" width="19.42578125" customWidth="1"/>
    <col min="12526" max="12526" width="15.28515625" customWidth="1"/>
    <col min="12527" max="12527" width="10.28515625" customWidth="1"/>
    <col min="12528" max="12528" width="16.140625" customWidth="1"/>
    <col min="12529" max="12529" width="19.28515625" customWidth="1"/>
    <col min="12538" max="12538" width="17.85546875" customWidth="1"/>
    <col min="12539" max="12539" width="20.7109375" customWidth="1"/>
    <col min="12540" max="12540" width="21" customWidth="1"/>
    <col min="12546" max="12546" width="20.42578125" customWidth="1"/>
    <col min="12547" max="12547" width="18.28515625" customWidth="1"/>
    <col min="12781" max="12781" width="19.42578125" customWidth="1"/>
    <col min="12782" max="12782" width="15.28515625" customWidth="1"/>
    <col min="12783" max="12783" width="10.28515625" customWidth="1"/>
    <col min="12784" max="12784" width="16.140625" customWidth="1"/>
    <col min="12785" max="12785" width="19.28515625" customWidth="1"/>
    <col min="12794" max="12794" width="17.85546875" customWidth="1"/>
    <col min="12795" max="12795" width="20.7109375" customWidth="1"/>
    <col min="12796" max="12796" width="21" customWidth="1"/>
    <col min="12802" max="12802" width="20.42578125" customWidth="1"/>
    <col min="12803" max="12803" width="18.28515625" customWidth="1"/>
    <col min="13037" max="13037" width="19.42578125" customWidth="1"/>
    <col min="13038" max="13038" width="15.28515625" customWidth="1"/>
    <col min="13039" max="13039" width="10.28515625" customWidth="1"/>
    <col min="13040" max="13040" width="16.140625" customWidth="1"/>
    <col min="13041" max="13041" width="19.28515625" customWidth="1"/>
    <col min="13050" max="13050" width="17.85546875" customWidth="1"/>
    <col min="13051" max="13051" width="20.7109375" customWidth="1"/>
    <col min="13052" max="13052" width="21" customWidth="1"/>
    <col min="13058" max="13058" width="20.42578125" customWidth="1"/>
    <col min="13059" max="13059" width="18.28515625" customWidth="1"/>
    <col min="13293" max="13293" width="19.42578125" customWidth="1"/>
    <col min="13294" max="13294" width="15.28515625" customWidth="1"/>
    <col min="13295" max="13295" width="10.28515625" customWidth="1"/>
    <col min="13296" max="13296" width="16.140625" customWidth="1"/>
    <col min="13297" max="13297" width="19.28515625" customWidth="1"/>
    <col min="13306" max="13306" width="17.85546875" customWidth="1"/>
    <col min="13307" max="13307" width="20.7109375" customWidth="1"/>
    <col min="13308" max="13308" width="21" customWidth="1"/>
    <col min="13314" max="13314" width="20.42578125" customWidth="1"/>
    <col min="13315" max="13315" width="18.28515625" customWidth="1"/>
    <col min="13549" max="13549" width="19.42578125" customWidth="1"/>
    <col min="13550" max="13550" width="15.28515625" customWidth="1"/>
    <col min="13551" max="13551" width="10.28515625" customWidth="1"/>
    <col min="13552" max="13552" width="16.140625" customWidth="1"/>
    <col min="13553" max="13553" width="19.28515625" customWidth="1"/>
    <col min="13562" max="13562" width="17.85546875" customWidth="1"/>
    <col min="13563" max="13563" width="20.7109375" customWidth="1"/>
    <col min="13564" max="13564" width="21" customWidth="1"/>
    <col min="13570" max="13570" width="20.42578125" customWidth="1"/>
    <col min="13571" max="13571" width="18.28515625" customWidth="1"/>
    <col min="13805" max="13805" width="19.42578125" customWidth="1"/>
    <col min="13806" max="13806" width="15.28515625" customWidth="1"/>
    <col min="13807" max="13807" width="10.28515625" customWidth="1"/>
    <col min="13808" max="13808" width="16.140625" customWidth="1"/>
    <col min="13809" max="13809" width="19.28515625" customWidth="1"/>
    <col min="13818" max="13818" width="17.85546875" customWidth="1"/>
    <col min="13819" max="13819" width="20.7109375" customWidth="1"/>
    <col min="13820" max="13820" width="21" customWidth="1"/>
    <col min="13826" max="13826" width="20.42578125" customWidth="1"/>
    <col min="13827" max="13827" width="18.28515625" customWidth="1"/>
    <col min="14061" max="14061" width="19.42578125" customWidth="1"/>
    <col min="14062" max="14062" width="15.28515625" customWidth="1"/>
    <col min="14063" max="14063" width="10.28515625" customWidth="1"/>
    <col min="14064" max="14064" width="16.140625" customWidth="1"/>
    <col min="14065" max="14065" width="19.28515625" customWidth="1"/>
    <col min="14074" max="14074" width="17.85546875" customWidth="1"/>
    <col min="14075" max="14075" width="20.7109375" customWidth="1"/>
    <col min="14076" max="14076" width="21" customWidth="1"/>
    <col min="14082" max="14082" width="20.42578125" customWidth="1"/>
    <col min="14083" max="14083" width="18.28515625" customWidth="1"/>
    <col min="14317" max="14317" width="19.42578125" customWidth="1"/>
    <col min="14318" max="14318" width="15.28515625" customWidth="1"/>
    <col min="14319" max="14319" width="10.28515625" customWidth="1"/>
    <col min="14320" max="14320" width="16.140625" customWidth="1"/>
    <col min="14321" max="14321" width="19.28515625" customWidth="1"/>
    <col min="14330" max="14330" width="17.85546875" customWidth="1"/>
    <col min="14331" max="14331" width="20.7109375" customWidth="1"/>
    <col min="14332" max="14332" width="21" customWidth="1"/>
    <col min="14338" max="14338" width="20.42578125" customWidth="1"/>
    <col min="14339" max="14339" width="18.28515625" customWidth="1"/>
    <col min="14573" max="14573" width="19.42578125" customWidth="1"/>
    <col min="14574" max="14574" width="15.28515625" customWidth="1"/>
    <col min="14575" max="14575" width="10.28515625" customWidth="1"/>
    <col min="14576" max="14576" width="16.140625" customWidth="1"/>
    <col min="14577" max="14577" width="19.28515625" customWidth="1"/>
    <col min="14586" max="14586" width="17.85546875" customWidth="1"/>
    <col min="14587" max="14587" width="20.7109375" customWidth="1"/>
    <col min="14588" max="14588" width="21" customWidth="1"/>
    <col min="14594" max="14594" width="20.42578125" customWidth="1"/>
    <col min="14595" max="14595" width="18.28515625" customWidth="1"/>
    <col min="14829" max="14829" width="19.42578125" customWidth="1"/>
    <col min="14830" max="14830" width="15.28515625" customWidth="1"/>
    <col min="14831" max="14831" width="10.28515625" customWidth="1"/>
    <col min="14832" max="14832" width="16.140625" customWidth="1"/>
    <col min="14833" max="14833" width="19.28515625" customWidth="1"/>
    <col min="14842" max="14842" width="17.85546875" customWidth="1"/>
    <col min="14843" max="14843" width="20.7109375" customWidth="1"/>
    <col min="14844" max="14844" width="21" customWidth="1"/>
    <col min="14850" max="14850" width="20.42578125" customWidth="1"/>
    <col min="14851" max="14851" width="18.28515625" customWidth="1"/>
    <col min="15085" max="15085" width="19.42578125" customWidth="1"/>
    <col min="15086" max="15086" width="15.28515625" customWidth="1"/>
    <col min="15087" max="15087" width="10.28515625" customWidth="1"/>
    <col min="15088" max="15088" width="16.140625" customWidth="1"/>
    <col min="15089" max="15089" width="19.28515625" customWidth="1"/>
    <col min="15098" max="15098" width="17.85546875" customWidth="1"/>
    <col min="15099" max="15099" width="20.7109375" customWidth="1"/>
    <col min="15100" max="15100" width="21" customWidth="1"/>
    <col min="15106" max="15106" width="20.42578125" customWidth="1"/>
    <col min="15107" max="15107" width="18.28515625" customWidth="1"/>
    <col min="15341" max="15341" width="19.42578125" customWidth="1"/>
    <col min="15342" max="15342" width="15.28515625" customWidth="1"/>
    <col min="15343" max="15343" width="10.28515625" customWidth="1"/>
    <col min="15344" max="15344" width="16.140625" customWidth="1"/>
    <col min="15345" max="15345" width="19.28515625" customWidth="1"/>
    <col min="15354" max="15354" width="17.85546875" customWidth="1"/>
    <col min="15355" max="15355" width="20.7109375" customWidth="1"/>
    <col min="15356" max="15356" width="21" customWidth="1"/>
    <col min="15362" max="15362" width="20.42578125" customWidth="1"/>
    <col min="15363" max="15363" width="18.28515625" customWidth="1"/>
    <col min="15597" max="15597" width="19.42578125" customWidth="1"/>
    <col min="15598" max="15598" width="15.28515625" customWidth="1"/>
    <col min="15599" max="15599" width="10.28515625" customWidth="1"/>
    <col min="15600" max="15600" width="16.140625" customWidth="1"/>
    <col min="15601" max="15601" width="19.28515625" customWidth="1"/>
    <col min="15610" max="15610" width="17.85546875" customWidth="1"/>
    <col min="15611" max="15611" width="20.7109375" customWidth="1"/>
    <col min="15612" max="15612" width="21" customWidth="1"/>
    <col min="15618" max="15618" width="20.42578125" customWidth="1"/>
    <col min="15619" max="15619" width="18.28515625" customWidth="1"/>
    <col min="15853" max="15853" width="19.42578125" customWidth="1"/>
    <col min="15854" max="15854" width="15.28515625" customWidth="1"/>
    <col min="15855" max="15855" width="10.28515625" customWidth="1"/>
    <col min="15856" max="15856" width="16.140625" customWidth="1"/>
    <col min="15857" max="15857" width="19.28515625" customWidth="1"/>
    <col min="15866" max="15866" width="17.85546875" customWidth="1"/>
    <col min="15867" max="15867" width="20.7109375" customWidth="1"/>
    <col min="15868" max="15868" width="21" customWidth="1"/>
    <col min="15874" max="15874" width="20.42578125" customWidth="1"/>
    <col min="15875" max="15875" width="18.28515625" customWidth="1"/>
    <col min="16109" max="16109" width="19.42578125" customWidth="1"/>
    <col min="16110" max="16110" width="15.28515625" customWidth="1"/>
    <col min="16111" max="16111" width="10.28515625" customWidth="1"/>
    <col min="16112" max="16112" width="16.140625" customWidth="1"/>
    <col min="16113" max="16113" width="19.28515625" customWidth="1"/>
    <col min="16122" max="16122" width="17.85546875" customWidth="1"/>
    <col min="16123" max="16123" width="20.7109375" customWidth="1"/>
    <col min="16124" max="16124" width="21" customWidth="1"/>
    <col min="16130" max="16130" width="20.42578125" customWidth="1"/>
    <col min="16131" max="16131" width="18.28515625" customWidth="1"/>
  </cols>
  <sheetData>
    <row r="1" spans="1:4" s="96" customFormat="1" x14ac:dyDescent="0.25">
      <c r="A1" s="8" t="s">
        <v>484</v>
      </c>
    </row>
    <row r="2" spans="1:4" s="96" customFormat="1" x14ac:dyDescent="0.25">
      <c r="A2" s="8" t="s">
        <v>574</v>
      </c>
    </row>
    <row r="3" spans="1:4" s="96" customFormat="1" x14ac:dyDescent="0.25"/>
    <row r="4" spans="1:4" ht="90.75" customHeight="1" x14ac:dyDescent="0.25">
      <c r="A4" s="248"/>
      <c r="B4" s="252" t="s">
        <v>73</v>
      </c>
      <c r="C4" s="252" t="s">
        <v>377</v>
      </c>
    </row>
    <row r="5" spans="1:4" x14ac:dyDescent="0.25">
      <c r="A5" s="106" t="s">
        <v>82</v>
      </c>
      <c r="B5" s="106">
        <v>12.22</v>
      </c>
      <c r="C5" s="106">
        <v>54.2</v>
      </c>
    </row>
    <row r="6" spans="1:4" x14ac:dyDescent="0.25">
      <c r="A6" s="106" t="s">
        <v>80</v>
      </c>
      <c r="B6" s="106">
        <v>13.15</v>
      </c>
      <c r="C6" s="106">
        <v>64.400000000000006</v>
      </c>
      <c r="D6" s="96"/>
    </row>
    <row r="7" spans="1:4" x14ac:dyDescent="0.25">
      <c r="A7" s="106" t="s">
        <v>101</v>
      </c>
      <c r="B7" s="106">
        <v>14.13</v>
      </c>
      <c r="C7" s="106">
        <v>57.6</v>
      </c>
      <c r="D7" s="96"/>
    </row>
    <row r="8" spans="1:4" x14ac:dyDescent="0.25">
      <c r="A8" s="106" t="s">
        <v>87</v>
      </c>
      <c r="B8" s="106">
        <v>5.9</v>
      </c>
      <c r="C8" s="106">
        <v>43.5</v>
      </c>
      <c r="D8" s="96"/>
    </row>
    <row r="9" spans="1:4" x14ac:dyDescent="0.25">
      <c r="A9" s="106" t="s">
        <v>76</v>
      </c>
      <c r="B9" s="106">
        <v>7.68</v>
      </c>
      <c r="C9" s="106">
        <v>68.7</v>
      </c>
      <c r="D9" s="96"/>
    </row>
    <row r="10" spans="1:4" x14ac:dyDescent="0.25">
      <c r="A10" s="106" t="s">
        <v>83</v>
      </c>
      <c r="B10" s="106">
        <v>8.68</v>
      </c>
      <c r="C10" s="106">
        <v>64.8</v>
      </c>
      <c r="D10" s="96"/>
    </row>
    <row r="11" spans="1:4" x14ac:dyDescent="0.25">
      <c r="A11" s="106" t="s">
        <v>12</v>
      </c>
      <c r="B11" s="106">
        <v>8.02</v>
      </c>
      <c r="C11" s="106">
        <v>58.6</v>
      </c>
      <c r="D11" s="96"/>
    </row>
    <row r="12" spans="1:4" x14ac:dyDescent="0.25">
      <c r="A12" s="106" t="s">
        <v>99</v>
      </c>
      <c r="B12" s="106">
        <v>6.22</v>
      </c>
      <c r="C12" s="106">
        <v>40.200000000000003</v>
      </c>
      <c r="D12" s="96"/>
    </row>
    <row r="13" spans="1:4" x14ac:dyDescent="0.25">
      <c r="A13" s="106" t="s">
        <v>88</v>
      </c>
      <c r="B13" s="106">
        <v>8.01</v>
      </c>
      <c r="C13" s="106">
        <v>65.400000000000006</v>
      </c>
      <c r="D13" s="96"/>
    </row>
    <row r="14" spans="1:4" x14ac:dyDescent="0.25">
      <c r="A14" s="106" t="s">
        <v>104</v>
      </c>
      <c r="B14" s="106">
        <v>4.78</v>
      </c>
      <c r="C14" s="106">
        <v>50.5</v>
      </c>
      <c r="D14" s="96"/>
    </row>
    <row r="15" spans="1:4" x14ac:dyDescent="0.25">
      <c r="A15" s="106" t="s">
        <v>77</v>
      </c>
      <c r="B15" s="106">
        <v>6.66</v>
      </c>
      <c r="C15" s="106">
        <v>51.7</v>
      </c>
      <c r="D15" s="96"/>
    </row>
    <row r="16" spans="1:4" x14ac:dyDescent="0.25">
      <c r="A16" s="106" t="s">
        <v>94</v>
      </c>
      <c r="B16" s="106">
        <v>8.2200000000000006</v>
      </c>
      <c r="C16" s="106">
        <v>86.1</v>
      </c>
      <c r="D16" s="96"/>
    </row>
    <row r="17" spans="1:15" x14ac:dyDescent="0.25">
      <c r="A17" s="106" t="s">
        <v>105</v>
      </c>
      <c r="B17" s="106">
        <v>8.67</v>
      </c>
      <c r="C17" s="106">
        <v>67</v>
      </c>
      <c r="D17" s="96"/>
    </row>
    <row r="18" spans="1:15" x14ac:dyDescent="0.25">
      <c r="A18" s="106" t="s">
        <v>93</v>
      </c>
      <c r="B18" s="106">
        <v>7.38</v>
      </c>
      <c r="C18" s="106">
        <v>65.599999999999994</v>
      </c>
      <c r="D18" s="96"/>
    </row>
    <row r="19" spans="1:15" x14ac:dyDescent="0.25">
      <c r="A19" s="106" t="s">
        <v>28</v>
      </c>
      <c r="B19" s="106">
        <v>3.1</v>
      </c>
      <c r="C19" s="106">
        <v>35.5</v>
      </c>
      <c r="D19" s="96"/>
    </row>
    <row r="20" spans="1:15" x14ac:dyDescent="0.25">
      <c r="A20" s="106" t="s">
        <v>84</v>
      </c>
      <c r="B20" s="106">
        <v>6.55</v>
      </c>
      <c r="C20" s="106">
        <v>64.400000000000006</v>
      </c>
      <c r="D20" s="96"/>
    </row>
    <row r="21" spans="1:15" x14ac:dyDescent="0.25">
      <c r="A21" s="106" t="s">
        <v>48</v>
      </c>
      <c r="B21" s="106">
        <v>6.25</v>
      </c>
      <c r="C21" s="106">
        <v>50.8</v>
      </c>
      <c r="D21" s="96"/>
    </row>
    <row r="22" spans="1:15" x14ac:dyDescent="0.25">
      <c r="A22" s="106" t="s">
        <v>49</v>
      </c>
      <c r="B22" s="106">
        <v>6.25</v>
      </c>
      <c r="C22" s="106">
        <v>49.3</v>
      </c>
      <c r="D22" s="96"/>
    </row>
    <row r="23" spans="1:15" x14ac:dyDescent="0.25">
      <c r="A23" s="106" t="s">
        <v>85</v>
      </c>
      <c r="B23" s="106">
        <v>1.62</v>
      </c>
      <c r="C23" s="106">
        <v>36.4</v>
      </c>
      <c r="D23" s="96"/>
    </row>
    <row r="24" spans="1:15" x14ac:dyDescent="0.25">
      <c r="A24" s="208" t="s">
        <v>81</v>
      </c>
      <c r="B24" s="208">
        <v>2.76</v>
      </c>
      <c r="C24" s="208">
        <v>32.9</v>
      </c>
      <c r="D24" s="96"/>
      <c r="N24" s="97"/>
      <c r="O24" s="97"/>
    </row>
    <row r="25" spans="1:15" x14ac:dyDescent="0.25">
      <c r="A25" s="106" t="s">
        <v>79</v>
      </c>
      <c r="B25" s="106">
        <v>4.45</v>
      </c>
      <c r="C25" s="106">
        <v>36.299999999999997</v>
      </c>
      <c r="D25" s="96"/>
    </row>
    <row r="26" spans="1:15" x14ac:dyDescent="0.25">
      <c r="A26" s="106" t="s">
        <v>100</v>
      </c>
      <c r="B26" s="106">
        <v>3.38</v>
      </c>
      <c r="C26" s="106">
        <v>51.2</v>
      </c>
      <c r="D26" s="96"/>
    </row>
    <row r="27" spans="1:15" x14ac:dyDescent="0.25">
      <c r="A27" s="106" t="s">
        <v>97</v>
      </c>
      <c r="B27" s="106">
        <v>1.52</v>
      </c>
      <c r="C27" s="106">
        <v>39.200000000000003</v>
      </c>
      <c r="D27" s="96"/>
    </row>
    <row r="28" spans="1:15" x14ac:dyDescent="0.25">
      <c r="A28" s="106" t="s">
        <v>86</v>
      </c>
      <c r="B28" s="106">
        <v>4.84</v>
      </c>
      <c r="C28" s="106">
        <v>33.299999999999997</v>
      </c>
      <c r="D28" s="96"/>
    </row>
    <row r="29" spans="1:15" x14ac:dyDescent="0.25">
      <c r="A29" s="106" t="s">
        <v>95</v>
      </c>
      <c r="B29" s="106">
        <v>2.0299999999999998</v>
      </c>
      <c r="C29" s="106">
        <v>29.9</v>
      </c>
      <c r="D29" s="96"/>
    </row>
    <row r="30" spans="1:15" x14ac:dyDescent="0.25">
      <c r="A30" s="106" t="s">
        <v>90</v>
      </c>
      <c r="B30" s="106">
        <v>2.5499999999999998</v>
      </c>
      <c r="C30" s="106">
        <v>51.5</v>
      </c>
      <c r="D30" s="96"/>
    </row>
    <row r="31" spans="1:15" x14ac:dyDescent="0.25">
      <c r="A31" s="106" t="s">
        <v>103</v>
      </c>
      <c r="B31" s="106">
        <v>1.9</v>
      </c>
      <c r="C31" s="106">
        <v>31.7</v>
      </c>
      <c r="D31" s="96"/>
    </row>
    <row r="35" spans="1:12" x14ac:dyDescent="0.25">
      <c r="C35" s="69"/>
    </row>
    <row r="38" spans="1:12" x14ac:dyDescent="0.25">
      <c r="A38" t="s">
        <v>378</v>
      </c>
    </row>
    <row r="39" spans="1:12" ht="53.25" customHeight="1" x14ac:dyDescent="0.25">
      <c r="A39" s="71"/>
      <c r="B39" s="283" t="s">
        <v>72</v>
      </c>
      <c r="C39" s="283"/>
      <c r="D39" s="283"/>
      <c r="E39" s="283" t="s">
        <v>73</v>
      </c>
      <c r="F39" s="283"/>
      <c r="G39" s="283"/>
      <c r="I39" s="72"/>
      <c r="J39" s="284" t="s">
        <v>167</v>
      </c>
      <c r="K39" s="285"/>
      <c r="L39" s="286"/>
    </row>
    <row r="40" spans="1:12" x14ac:dyDescent="0.25">
      <c r="A40" s="72"/>
      <c r="B40" s="74">
        <v>2012</v>
      </c>
      <c r="C40" s="74">
        <v>2013</v>
      </c>
      <c r="D40" s="74">
        <v>2014</v>
      </c>
      <c r="E40" s="74">
        <v>2012</v>
      </c>
      <c r="F40" s="74">
        <v>2013</v>
      </c>
      <c r="G40" s="74">
        <v>2014</v>
      </c>
      <c r="I40" s="1" t="s">
        <v>168</v>
      </c>
      <c r="J40" s="1" t="s">
        <v>169</v>
      </c>
      <c r="K40" s="1"/>
      <c r="L40" s="1"/>
    </row>
    <row r="41" spans="1:12" x14ac:dyDescent="0.25">
      <c r="A41" s="1" t="s">
        <v>12</v>
      </c>
      <c r="B41" s="1">
        <v>9.34</v>
      </c>
      <c r="C41" s="1">
        <v>9.56</v>
      </c>
      <c r="D41" s="1">
        <v>9.61</v>
      </c>
      <c r="E41" s="1">
        <v>7.74</v>
      </c>
      <c r="F41" s="1">
        <v>7.99</v>
      </c>
      <c r="G41" s="70">
        <v>8.02</v>
      </c>
      <c r="I41" s="1" t="s">
        <v>119</v>
      </c>
      <c r="J41" s="1" t="s">
        <v>170</v>
      </c>
      <c r="K41" s="1"/>
      <c r="L41" s="1"/>
    </row>
    <row r="42" spans="1:12" x14ac:dyDescent="0.25">
      <c r="A42" s="1" t="s">
        <v>76</v>
      </c>
      <c r="B42" s="1">
        <v>10.02</v>
      </c>
      <c r="C42" s="1">
        <v>10.220000000000001</v>
      </c>
      <c r="D42" s="1">
        <v>10.3</v>
      </c>
      <c r="E42" s="1">
        <v>7.52</v>
      </c>
      <c r="F42" s="1">
        <v>7.67</v>
      </c>
      <c r="G42" s="70">
        <v>7.68</v>
      </c>
      <c r="I42" s="1" t="s">
        <v>75</v>
      </c>
      <c r="J42" s="73">
        <v>2013</v>
      </c>
      <c r="K42" s="73" t="s">
        <v>45</v>
      </c>
      <c r="L42" s="73">
        <v>2015</v>
      </c>
    </row>
    <row r="43" spans="1:12" x14ac:dyDescent="0.25">
      <c r="A43" s="1" t="s">
        <v>77</v>
      </c>
      <c r="B43" s="1">
        <v>9.06</v>
      </c>
      <c r="C43" s="1">
        <v>8.82</v>
      </c>
      <c r="D43" s="1">
        <v>8.82</v>
      </c>
      <c r="E43" s="1">
        <v>7.1</v>
      </c>
      <c r="F43" s="1">
        <v>6.66</v>
      </c>
      <c r="G43" s="70">
        <v>6.66</v>
      </c>
      <c r="I43" s="1" t="s">
        <v>144</v>
      </c>
      <c r="J43" s="1">
        <v>56.2</v>
      </c>
      <c r="K43" s="70">
        <v>55.8</v>
      </c>
      <c r="L43" s="1" t="s">
        <v>46</v>
      </c>
    </row>
    <row r="44" spans="1:12" x14ac:dyDescent="0.25">
      <c r="A44" s="1" t="s">
        <v>78</v>
      </c>
      <c r="B44" s="1">
        <v>0.89</v>
      </c>
      <c r="C44" s="1">
        <v>0.76</v>
      </c>
      <c r="D44" s="1">
        <v>0.96</v>
      </c>
      <c r="E44" s="1">
        <v>0.38</v>
      </c>
      <c r="F44" s="1">
        <v>0.26</v>
      </c>
      <c r="G44" s="70">
        <v>0.42</v>
      </c>
      <c r="I44" s="1" t="s">
        <v>12</v>
      </c>
      <c r="J44" s="1">
        <v>58.1</v>
      </c>
      <c r="K44" s="70">
        <v>58.6</v>
      </c>
      <c r="L44" s="1">
        <v>59.5</v>
      </c>
    </row>
    <row r="45" spans="1:12" x14ac:dyDescent="0.25">
      <c r="A45" s="1" t="s">
        <v>79</v>
      </c>
      <c r="B45" s="1">
        <v>6.56</v>
      </c>
      <c r="C45" s="1">
        <v>6.74</v>
      </c>
      <c r="D45" s="1">
        <v>7.05</v>
      </c>
      <c r="E45" s="1">
        <v>3.78</v>
      </c>
      <c r="F45" s="1">
        <v>4.0999999999999996</v>
      </c>
      <c r="G45" s="70">
        <v>4.45</v>
      </c>
      <c r="I45" s="1" t="s">
        <v>15</v>
      </c>
      <c r="J45" s="1">
        <v>68.2</v>
      </c>
      <c r="K45" s="70">
        <v>68.7</v>
      </c>
      <c r="L45" s="1" t="s">
        <v>46</v>
      </c>
    </row>
    <row r="46" spans="1:12" x14ac:dyDescent="0.25">
      <c r="A46" s="1" t="s">
        <v>80</v>
      </c>
      <c r="B46" s="1">
        <v>14.63</v>
      </c>
      <c r="C46" s="1">
        <v>14.7</v>
      </c>
      <c r="D46" s="1">
        <v>14.7</v>
      </c>
      <c r="E46" s="1">
        <v>13.46</v>
      </c>
      <c r="F46" s="1">
        <v>13.13</v>
      </c>
      <c r="G46" s="70">
        <v>13.15</v>
      </c>
      <c r="I46" s="1" t="s">
        <v>23</v>
      </c>
      <c r="J46" s="1">
        <v>50.5</v>
      </c>
      <c r="K46" s="70">
        <v>51.7</v>
      </c>
      <c r="L46" s="1" t="s">
        <v>46</v>
      </c>
    </row>
    <row r="47" spans="1:12" x14ac:dyDescent="0.25">
      <c r="A47" s="70" t="s">
        <v>81</v>
      </c>
      <c r="B47" s="70">
        <v>7.72</v>
      </c>
      <c r="C47" s="70">
        <v>7.33</v>
      </c>
      <c r="D47" s="70">
        <v>7.11</v>
      </c>
      <c r="E47" s="70">
        <v>3.2</v>
      </c>
      <c r="F47" s="70">
        <v>3.06</v>
      </c>
      <c r="G47" s="70">
        <v>2.76</v>
      </c>
      <c r="I47" s="1" t="s">
        <v>36</v>
      </c>
      <c r="J47" s="1">
        <v>24.8</v>
      </c>
      <c r="K47" s="70">
        <v>25.7</v>
      </c>
      <c r="L47" s="1" t="s">
        <v>46</v>
      </c>
    </row>
    <row r="48" spans="1:12" x14ac:dyDescent="0.25">
      <c r="A48" s="1" t="s">
        <v>82</v>
      </c>
      <c r="B48" s="1">
        <v>15.95</v>
      </c>
      <c r="C48" s="1">
        <v>15.56</v>
      </c>
      <c r="D48" s="1">
        <v>15.32</v>
      </c>
      <c r="E48" s="1">
        <v>13.02</v>
      </c>
      <c r="F48" s="1">
        <v>12.6</v>
      </c>
      <c r="G48" s="70">
        <v>12.22</v>
      </c>
      <c r="I48" s="1" t="s">
        <v>18</v>
      </c>
      <c r="J48" s="1">
        <v>35.299999999999997</v>
      </c>
      <c r="K48" s="70">
        <v>36.299999999999997</v>
      </c>
      <c r="L48" s="1">
        <v>36.799999999999997</v>
      </c>
    </row>
    <row r="49" spans="1:12" x14ac:dyDescent="0.25">
      <c r="A49" s="1" t="s">
        <v>83</v>
      </c>
      <c r="B49" s="1">
        <v>9.52</v>
      </c>
      <c r="C49" s="1">
        <v>9.7899999999999991</v>
      </c>
      <c r="D49" s="1">
        <v>9.8800000000000008</v>
      </c>
      <c r="E49" s="1">
        <v>8.34</v>
      </c>
      <c r="F49" s="1">
        <v>8.66</v>
      </c>
      <c r="G49" s="70">
        <v>8.68</v>
      </c>
      <c r="I49" s="1" t="s">
        <v>11</v>
      </c>
      <c r="J49" s="1">
        <v>64.2</v>
      </c>
      <c r="K49" s="70">
        <v>64.400000000000006</v>
      </c>
      <c r="L49" s="1">
        <v>64.8</v>
      </c>
    </row>
    <row r="50" spans="1:12" x14ac:dyDescent="0.25">
      <c r="A50" s="1" t="s">
        <v>84</v>
      </c>
      <c r="B50" s="1">
        <v>8.3800000000000008</v>
      </c>
      <c r="C50" s="1">
        <v>8.3699999999999992</v>
      </c>
      <c r="D50" s="1">
        <v>8.42</v>
      </c>
      <c r="E50" s="1">
        <v>6.48</v>
      </c>
      <c r="F50" s="1">
        <v>6.42</v>
      </c>
      <c r="G50" s="70">
        <v>6.55</v>
      </c>
      <c r="I50" s="70" t="s">
        <v>25</v>
      </c>
      <c r="J50" s="70">
        <v>31.9</v>
      </c>
      <c r="K50" s="70">
        <v>32.9</v>
      </c>
      <c r="L50" s="75">
        <v>32</v>
      </c>
    </row>
    <row r="51" spans="1:12" x14ac:dyDescent="0.25">
      <c r="A51" s="1" t="s">
        <v>85</v>
      </c>
      <c r="B51" s="1">
        <v>6.04</v>
      </c>
      <c r="C51" s="1">
        <v>7.39</v>
      </c>
      <c r="D51" s="1">
        <v>7.49</v>
      </c>
      <c r="E51" s="1">
        <v>1.38</v>
      </c>
      <c r="F51" s="1">
        <v>1.39</v>
      </c>
      <c r="G51" s="70">
        <v>1.62</v>
      </c>
      <c r="I51" s="1" t="s">
        <v>9</v>
      </c>
      <c r="J51" s="1">
        <v>53.9</v>
      </c>
      <c r="K51" s="70">
        <v>54.2</v>
      </c>
      <c r="L51" s="1">
        <v>55.2</v>
      </c>
    </row>
    <row r="52" spans="1:12" x14ac:dyDescent="0.25">
      <c r="A52" s="1" t="s">
        <v>86</v>
      </c>
      <c r="B52" s="1">
        <v>5.95</v>
      </c>
      <c r="C52" s="1">
        <v>6.19</v>
      </c>
      <c r="D52" s="1">
        <v>6.19</v>
      </c>
      <c r="E52" s="1">
        <v>4.29</v>
      </c>
      <c r="F52" s="1">
        <v>4.6500000000000004</v>
      </c>
      <c r="G52" s="70">
        <v>4.84</v>
      </c>
      <c r="I52" s="1" t="s">
        <v>17</v>
      </c>
      <c r="J52" s="1">
        <v>64.5</v>
      </c>
      <c r="K52" s="70">
        <v>64.8</v>
      </c>
      <c r="L52" s="1" t="s">
        <v>46</v>
      </c>
    </row>
    <row r="53" spans="1:12" x14ac:dyDescent="0.25">
      <c r="A53" s="1" t="s">
        <v>87</v>
      </c>
      <c r="B53" s="1" t="s">
        <v>46</v>
      </c>
      <c r="C53" s="1">
        <v>11.15</v>
      </c>
      <c r="D53" s="1">
        <v>11.15</v>
      </c>
      <c r="E53" s="1" t="s">
        <v>46</v>
      </c>
      <c r="F53" s="1">
        <v>5.9</v>
      </c>
      <c r="G53" s="70">
        <v>5.9</v>
      </c>
      <c r="I53" s="1" t="s">
        <v>13</v>
      </c>
      <c r="J53" s="1">
        <v>63</v>
      </c>
      <c r="K53" s="70">
        <v>64.400000000000006</v>
      </c>
      <c r="L53" s="1">
        <v>65.400000000000006</v>
      </c>
    </row>
    <row r="54" spans="1:12" x14ac:dyDescent="0.25">
      <c r="A54" s="1" t="s">
        <v>88</v>
      </c>
      <c r="B54" s="1">
        <v>8.69</v>
      </c>
      <c r="C54" s="1">
        <v>8.9499999999999993</v>
      </c>
      <c r="D54" s="1">
        <v>9.11</v>
      </c>
      <c r="E54" s="1">
        <v>7.32</v>
      </c>
      <c r="F54" s="1">
        <v>7.83</v>
      </c>
      <c r="G54" s="70">
        <v>8.01</v>
      </c>
      <c r="I54" s="1" t="s">
        <v>35</v>
      </c>
      <c r="J54" s="1">
        <v>35.9</v>
      </c>
      <c r="K54" s="70">
        <v>36.4</v>
      </c>
      <c r="L54" s="1">
        <v>36</v>
      </c>
    </row>
    <row r="55" spans="1:12" x14ac:dyDescent="0.25">
      <c r="A55" s="1" t="s">
        <v>89</v>
      </c>
      <c r="B55" s="1">
        <v>17.38</v>
      </c>
      <c r="C55" s="1" t="s">
        <v>46</v>
      </c>
      <c r="D55" s="1">
        <v>17.38</v>
      </c>
      <c r="E55" s="1">
        <v>22.78</v>
      </c>
      <c r="F55" s="1">
        <v>21.5</v>
      </c>
      <c r="G55" s="70">
        <v>21.5</v>
      </c>
      <c r="I55" s="1" t="s">
        <v>26</v>
      </c>
      <c r="J55" s="1">
        <v>33.700000000000003</v>
      </c>
      <c r="K55" s="70">
        <v>33.299999999999997</v>
      </c>
      <c r="L55" s="1">
        <v>33.9</v>
      </c>
    </row>
    <row r="56" spans="1:12" x14ac:dyDescent="0.25">
      <c r="A56" s="1" t="s">
        <v>90</v>
      </c>
      <c r="B56" s="1">
        <v>4.47</v>
      </c>
      <c r="C56" s="1">
        <v>4.78</v>
      </c>
      <c r="D56" s="1">
        <v>4.93</v>
      </c>
      <c r="E56" s="1">
        <v>2.23</v>
      </c>
      <c r="F56" s="1">
        <v>2.4</v>
      </c>
      <c r="G56" s="70">
        <v>2.5499999999999998</v>
      </c>
      <c r="I56" s="1" t="s">
        <v>20</v>
      </c>
      <c r="J56" s="1">
        <v>42.8</v>
      </c>
      <c r="K56" s="70">
        <v>43.5</v>
      </c>
      <c r="L56" s="1" t="s">
        <v>46</v>
      </c>
    </row>
    <row r="57" spans="1:12" x14ac:dyDescent="0.25">
      <c r="A57" s="1" t="s">
        <v>91</v>
      </c>
      <c r="B57" s="1">
        <v>10.029999999999999</v>
      </c>
      <c r="C57" s="1">
        <v>10.18</v>
      </c>
      <c r="D57" s="1">
        <v>10.47</v>
      </c>
      <c r="E57" s="1">
        <v>9.1999999999999993</v>
      </c>
      <c r="F57" s="1">
        <v>9.25</v>
      </c>
      <c r="G57" s="70">
        <v>9.59</v>
      </c>
      <c r="I57" s="1" t="s">
        <v>24</v>
      </c>
      <c r="J57" s="1">
        <v>64.099999999999994</v>
      </c>
      <c r="K57" s="70">
        <v>65.400000000000006</v>
      </c>
      <c r="L57" s="1" t="s">
        <v>46</v>
      </c>
    </row>
    <row r="58" spans="1:12" x14ac:dyDescent="0.25">
      <c r="A58" s="1" t="s">
        <v>6</v>
      </c>
      <c r="B58" s="1">
        <v>12.79</v>
      </c>
      <c r="C58" s="1">
        <v>12.84</v>
      </c>
      <c r="D58" s="1">
        <v>13.49</v>
      </c>
      <c r="E58" s="1">
        <v>12.4</v>
      </c>
      <c r="F58" s="1">
        <v>12.59</v>
      </c>
      <c r="G58" s="70">
        <v>13.39</v>
      </c>
      <c r="I58" s="1" t="s">
        <v>7</v>
      </c>
      <c r="J58" s="1">
        <v>37.700000000000003</v>
      </c>
      <c r="K58" s="70">
        <v>38.1</v>
      </c>
      <c r="L58" s="1" t="s">
        <v>46</v>
      </c>
    </row>
    <row r="59" spans="1:12" x14ac:dyDescent="0.25">
      <c r="A59" s="1" t="s">
        <v>92</v>
      </c>
      <c r="B59" s="1">
        <v>6.1</v>
      </c>
      <c r="C59" s="1">
        <v>6.49</v>
      </c>
      <c r="D59" s="1">
        <v>6.44</v>
      </c>
      <c r="E59" s="1">
        <v>3.14</v>
      </c>
      <c r="F59" s="1">
        <v>3.34</v>
      </c>
      <c r="G59" s="70">
        <v>3.37</v>
      </c>
      <c r="I59" s="1" t="s">
        <v>27</v>
      </c>
      <c r="J59" s="1">
        <v>51.4</v>
      </c>
      <c r="K59" s="70">
        <v>51.5</v>
      </c>
      <c r="L59" s="1">
        <v>52.1</v>
      </c>
    </row>
    <row r="60" spans="1:12" x14ac:dyDescent="0.25">
      <c r="A60" s="1" t="s">
        <v>93</v>
      </c>
      <c r="B60" s="1">
        <v>8.2899999999999991</v>
      </c>
      <c r="C60" s="1">
        <v>8.76</v>
      </c>
      <c r="D60" s="1">
        <v>8.64</v>
      </c>
      <c r="E60" s="1">
        <v>6.96</v>
      </c>
      <c r="F60" s="1">
        <v>7.54</v>
      </c>
      <c r="G60" s="70">
        <v>7.38</v>
      </c>
      <c r="I60" s="1" t="s">
        <v>8</v>
      </c>
      <c r="J60" s="1">
        <v>41.5</v>
      </c>
      <c r="K60" s="70">
        <v>41.3</v>
      </c>
      <c r="L60" s="1" t="s">
        <v>46</v>
      </c>
    </row>
    <row r="61" spans="1:12" x14ac:dyDescent="0.25">
      <c r="A61" s="1" t="s">
        <v>94</v>
      </c>
      <c r="B61" s="1">
        <v>10.37</v>
      </c>
      <c r="C61" s="1">
        <v>10.42</v>
      </c>
      <c r="D61" s="1">
        <v>10.69</v>
      </c>
      <c r="E61" s="1">
        <v>7.75</v>
      </c>
      <c r="F61" s="1">
        <v>7.78</v>
      </c>
      <c r="G61" s="70">
        <v>8.2200000000000006</v>
      </c>
      <c r="I61" s="1" t="s">
        <v>6</v>
      </c>
      <c r="J61" s="1">
        <v>31.5</v>
      </c>
      <c r="K61" s="70">
        <v>31</v>
      </c>
      <c r="L61" s="1" t="s">
        <v>46</v>
      </c>
    </row>
    <row r="62" spans="1:12" x14ac:dyDescent="0.25">
      <c r="A62" s="1" t="s">
        <v>95</v>
      </c>
      <c r="B62" s="1">
        <v>4.33</v>
      </c>
      <c r="C62" s="1">
        <v>4.62</v>
      </c>
      <c r="D62" s="1">
        <v>5</v>
      </c>
      <c r="E62" s="1">
        <v>1.24</v>
      </c>
      <c r="F62" s="1">
        <v>1.7</v>
      </c>
      <c r="G62" s="70">
        <v>2.0299999999999998</v>
      </c>
      <c r="I62" s="1" t="s">
        <v>29</v>
      </c>
      <c r="J62" s="1">
        <v>89.8</v>
      </c>
      <c r="K62" s="70">
        <v>91.8</v>
      </c>
      <c r="L62" s="1" t="s">
        <v>46</v>
      </c>
    </row>
    <row r="63" spans="1:12" x14ac:dyDescent="0.25">
      <c r="A63" s="1" t="s">
        <v>28</v>
      </c>
      <c r="B63" s="1">
        <v>9.2799999999999994</v>
      </c>
      <c r="C63" s="1">
        <v>8.5</v>
      </c>
      <c r="D63" s="1">
        <v>8.51</v>
      </c>
      <c r="E63" s="1">
        <v>3.45</v>
      </c>
      <c r="F63" s="1">
        <v>3</v>
      </c>
      <c r="G63" s="70">
        <v>3.1</v>
      </c>
      <c r="I63" s="1" t="s">
        <v>146</v>
      </c>
      <c r="J63" s="1">
        <v>19.100000000000001</v>
      </c>
      <c r="K63" s="70">
        <v>20.6</v>
      </c>
      <c r="L63" s="1" t="s">
        <v>46</v>
      </c>
    </row>
    <row r="64" spans="1:12" x14ac:dyDescent="0.25">
      <c r="A64" s="1" t="s">
        <v>97</v>
      </c>
      <c r="B64" s="1">
        <v>6.91</v>
      </c>
      <c r="C64" s="1">
        <v>6.72</v>
      </c>
      <c r="D64" s="1">
        <v>6.63</v>
      </c>
      <c r="E64" s="1">
        <v>1.43</v>
      </c>
      <c r="F64" s="1">
        <v>1.42</v>
      </c>
      <c r="G64" s="70">
        <v>1.52</v>
      </c>
      <c r="I64" s="1" t="s">
        <v>19</v>
      </c>
      <c r="J64" s="1">
        <v>65.099999999999994</v>
      </c>
      <c r="K64" s="70">
        <v>65.599999999999994</v>
      </c>
      <c r="L64" s="1">
        <v>67</v>
      </c>
    </row>
    <row r="65" spans="1:12" x14ac:dyDescent="0.25">
      <c r="A65" s="1" t="s">
        <v>99</v>
      </c>
      <c r="B65" s="1">
        <v>9.48</v>
      </c>
      <c r="C65" s="1">
        <v>9.42</v>
      </c>
      <c r="D65" s="1">
        <v>9.2200000000000006</v>
      </c>
      <c r="E65" s="1">
        <v>6.13</v>
      </c>
      <c r="F65" s="1">
        <v>6.29</v>
      </c>
      <c r="G65" s="70">
        <v>6.22</v>
      </c>
      <c r="I65" s="1" t="s">
        <v>47</v>
      </c>
      <c r="J65" s="1">
        <v>42</v>
      </c>
      <c r="K65" s="70">
        <v>41.7</v>
      </c>
      <c r="L65" s="1" t="s">
        <v>46</v>
      </c>
    </row>
    <row r="66" spans="1:12" x14ac:dyDescent="0.25">
      <c r="A66" s="1" t="s">
        <v>100</v>
      </c>
      <c r="B66" s="1">
        <v>6.91</v>
      </c>
      <c r="C66" s="1">
        <v>6.92</v>
      </c>
      <c r="D66" s="1">
        <v>6.8</v>
      </c>
      <c r="E66" s="1">
        <v>3.32</v>
      </c>
      <c r="F66" s="1">
        <v>3.42</v>
      </c>
      <c r="G66" s="70">
        <v>3.38</v>
      </c>
      <c r="I66" s="1" t="s">
        <v>21</v>
      </c>
      <c r="J66" s="1">
        <v>88.2</v>
      </c>
      <c r="K66" s="70">
        <v>86.1</v>
      </c>
      <c r="L66" s="1" t="s">
        <v>46</v>
      </c>
    </row>
    <row r="67" spans="1:12" x14ac:dyDescent="0.25">
      <c r="A67" s="1" t="s">
        <v>101</v>
      </c>
      <c r="B67" s="1">
        <v>10.65</v>
      </c>
      <c r="C67" s="1">
        <v>13.74</v>
      </c>
      <c r="D67" s="1">
        <v>14.07</v>
      </c>
      <c r="E67" s="1">
        <v>9.9</v>
      </c>
      <c r="F67" s="1">
        <v>13.88</v>
      </c>
      <c r="G67" s="70">
        <v>14.13</v>
      </c>
      <c r="I67" s="1" t="s">
        <v>33</v>
      </c>
      <c r="J67" s="1">
        <v>29.6</v>
      </c>
      <c r="K67" s="70">
        <v>29.9</v>
      </c>
      <c r="L67" s="1" t="s">
        <v>46</v>
      </c>
    </row>
    <row r="68" spans="1:12" x14ac:dyDescent="0.25">
      <c r="A68" s="1" t="s">
        <v>102</v>
      </c>
      <c r="B68" s="1">
        <v>7.53</v>
      </c>
      <c r="C68" s="1" t="s">
        <v>46</v>
      </c>
      <c r="D68" s="1">
        <v>7.53</v>
      </c>
      <c r="E68" s="1">
        <v>4.68</v>
      </c>
      <c r="F68" s="1" t="s">
        <v>46</v>
      </c>
      <c r="G68" s="70">
        <v>4.68</v>
      </c>
      <c r="I68" s="1" t="s">
        <v>28</v>
      </c>
      <c r="J68" s="1">
        <v>35.299999999999997</v>
      </c>
      <c r="K68" s="70">
        <v>35.5</v>
      </c>
      <c r="L68" s="1">
        <v>36.1</v>
      </c>
    </row>
    <row r="69" spans="1:12" x14ac:dyDescent="0.25">
      <c r="A69" s="1" t="s">
        <v>103</v>
      </c>
      <c r="B69" s="1">
        <v>3.31</v>
      </c>
      <c r="C69" s="1">
        <v>3.49</v>
      </c>
      <c r="D69" s="1">
        <v>3.46</v>
      </c>
      <c r="E69" s="1">
        <v>1.66</v>
      </c>
      <c r="F69" s="1">
        <v>1.85</v>
      </c>
      <c r="G69" s="70">
        <v>1.9</v>
      </c>
      <c r="I69" s="1" t="s">
        <v>34</v>
      </c>
      <c r="J69" s="1">
        <v>38.200000000000003</v>
      </c>
      <c r="K69" s="70">
        <v>39.200000000000003</v>
      </c>
      <c r="L69" s="1">
        <v>40.200000000000003</v>
      </c>
    </row>
    <row r="70" spans="1:12" x14ac:dyDescent="0.25">
      <c r="A70" s="1" t="s">
        <v>104</v>
      </c>
      <c r="B70" s="1">
        <v>8.6300000000000008</v>
      </c>
      <c r="C70" s="1">
        <v>8.91</v>
      </c>
      <c r="D70" s="1">
        <v>8.9</v>
      </c>
      <c r="E70" s="1">
        <v>4.24</v>
      </c>
      <c r="F70" s="1">
        <v>4.57</v>
      </c>
      <c r="G70" s="70">
        <v>4.78</v>
      </c>
      <c r="I70" s="1" t="s">
        <v>16</v>
      </c>
      <c r="J70" s="1">
        <v>39.200000000000003</v>
      </c>
      <c r="K70" s="70">
        <v>40.200000000000003</v>
      </c>
      <c r="L70" s="1">
        <v>41.3</v>
      </c>
    </row>
    <row r="71" spans="1:12" x14ac:dyDescent="0.25">
      <c r="A71" s="1" t="s">
        <v>105</v>
      </c>
      <c r="B71" s="1">
        <v>8.74</v>
      </c>
      <c r="C71" s="1" t="s">
        <v>46</v>
      </c>
      <c r="D71" s="1">
        <v>8.74</v>
      </c>
      <c r="E71" s="1">
        <v>8.67</v>
      </c>
      <c r="F71" s="1" t="s">
        <v>46</v>
      </c>
      <c r="G71" s="70">
        <v>8.67</v>
      </c>
      <c r="I71" s="1" t="s">
        <v>30</v>
      </c>
      <c r="J71" s="1">
        <v>50.7</v>
      </c>
      <c r="K71" s="70">
        <v>51.2</v>
      </c>
      <c r="L71" s="1">
        <v>52</v>
      </c>
    </row>
    <row r="72" spans="1:12" x14ac:dyDescent="0.25">
      <c r="A72" s="1" t="s">
        <v>106</v>
      </c>
      <c r="B72" s="1">
        <v>7.47</v>
      </c>
      <c r="C72" s="1">
        <v>7.72</v>
      </c>
      <c r="D72" s="1">
        <v>7.78</v>
      </c>
      <c r="E72" s="1">
        <v>4.7699999999999996</v>
      </c>
      <c r="F72" s="1">
        <v>5.03</v>
      </c>
      <c r="G72" s="70">
        <v>5.14</v>
      </c>
      <c r="I72" s="1" t="s">
        <v>10</v>
      </c>
      <c r="J72" s="1">
        <v>57.6</v>
      </c>
      <c r="K72" s="70">
        <v>57.6</v>
      </c>
      <c r="L72" s="1">
        <v>59.4</v>
      </c>
    </row>
    <row r="73" spans="1:12" x14ac:dyDescent="0.25">
      <c r="A73" s="1" t="s">
        <v>107</v>
      </c>
      <c r="B73" s="1">
        <v>8.19</v>
      </c>
      <c r="C73" s="1">
        <v>8.4600000000000009</v>
      </c>
      <c r="D73" s="1">
        <v>8.5</v>
      </c>
      <c r="E73" s="1">
        <v>5.6</v>
      </c>
      <c r="F73" s="1">
        <v>5.85</v>
      </c>
      <c r="G73" s="70">
        <v>5.95</v>
      </c>
      <c r="I73" s="1" t="s">
        <v>98</v>
      </c>
      <c r="J73" s="1">
        <v>63</v>
      </c>
      <c r="K73" s="70">
        <v>63.2</v>
      </c>
      <c r="L73" s="1" t="s">
        <v>46</v>
      </c>
    </row>
    <row r="74" spans="1:12" x14ac:dyDescent="0.25">
      <c r="A74" s="1" t="s">
        <v>108</v>
      </c>
      <c r="B74" s="1">
        <v>7.78</v>
      </c>
      <c r="C74" s="1" t="s">
        <v>46</v>
      </c>
      <c r="D74" s="1">
        <v>7.78</v>
      </c>
      <c r="E74" s="1">
        <v>6.25</v>
      </c>
      <c r="F74" s="1" t="s">
        <v>46</v>
      </c>
      <c r="G74" s="70">
        <v>6.25</v>
      </c>
      <c r="I74" s="1" t="s">
        <v>32</v>
      </c>
      <c r="J74" s="1">
        <v>32.1</v>
      </c>
      <c r="K74" s="70">
        <v>31.7</v>
      </c>
      <c r="L74" s="1" t="s">
        <v>46</v>
      </c>
    </row>
    <row r="75" spans="1:12" x14ac:dyDescent="0.25">
      <c r="A75" s="1" t="s">
        <v>109</v>
      </c>
      <c r="B75" s="1">
        <v>1.83</v>
      </c>
      <c r="C75" s="1">
        <v>1.93</v>
      </c>
      <c r="D75" s="1">
        <v>1.97</v>
      </c>
      <c r="E75" s="1" t="s">
        <v>46</v>
      </c>
      <c r="F75" s="1" t="s">
        <v>46</v>
      </c>
      <c r="G75" s="70" t="s">
        <v>46</v>
      </c>
      <c r="I75" s="1" t="s">
        <v>22</v>
      </c>
      <c r="J75" s="1">
        <v>50</v>
      </c>
      <c r="K75" s="70">
        <v>50.5</v>
      </c>
      <c r="L75" s="1">
        <v>51.5</v>
      </c>
    </row>
    <row r="76" spans="1:12" x14ac:dyDescent="0.25">
      <c r="A76" s="1" t="s">
        <v>110</v>
      </c>
      <c r="B76" s="1">
        <v>2.08</v>
      </c>
      <c r="C76" s="1">
        <v>2.17</v>
      </c>
      <c r="D76" s="1">
        <v>2.1</v>
      </c>
      <c r="E76" s="1">
        <v>0.66</v>
      </c>
      <c r="F76" s="1">
        <v>0.71</v>
      </c>
      <c r="G76" s="70">
        <v>0.69</v>
      </c>
      <c r="I76" s="1" t="s">
        <v>50</v>
      </c>
      <c r="J76" s="1">
        <v>65.7</v>
      </c>
      <c r="K76" s="70">
        <v>67</v>
      </c>
      <c r="L76" s="1" t="s">
        <v>46</v>
      </c>
    </row>
    <row r="77" spans="1:12" x14ac:dyDescent="0.25">
      <c r="A77" s="1" t="s">
        <v>111</v>
      </c>
      <c r="B77" s="1">
        <v>6.2</v>
      </c>
      <c r="C77" s="1">
        <v>6.17</v>
      </c>
      <c r="D77" s="1">
        <v>6.22</v>
      </c>
      <c r="E77" s="1">
        <v>3.81</v>
      </c>
      <c r="F77" s="1">
        <v>3.81</v>
      </c>
      <c r="G77" s="70">
        <v>3.84</v>
      </c>
      <c r="I77" s="1" t="s">
        <v>171</v>
      </c>
      <c r="J77" s="1">
        <v>56.3</v>
      </c>
      <c r="K77" s="70">
        <v>56.9</v>
      </c>
      <c r="L77" s="1" t="s">
        <v>46</v>
      </c>
    </row>
    <row r="78" spans="1:12" x14ac:dyDescent="0.25">
      <c r="A78" s="1" t="s">
        <v>112</v>
      </c>
      <c r="B78" s="1">
        <v>12.9</v>
      </c>
      <c r="C78" s="1">
        <v>12.87</v>
      </c>
      <c r="D78" s="1">
        <v>12.91</v>
      </c>
      <c r="E78" s="1">
        <v>9.7899999999999991</v>
      </c>
      <c r="F78" s="1">
        <v>9.9</v>
      </c>
      <c r="G78" s="70">
        <v>10.08</v>
      </c>
      <c r="I78" s="1" t="s">
        <v>172</v>
      </c>
      <c r="J78" s="1">
        <v>50.3</v>
      </c>
      <c r="K78" s="70">
        <v>50.8</v>
      </c>
      <c r="L78" s="1" t="s">
        <v>46</v>
      </c>
    </row>
    <row r="79" spans="1:12" x14ac:dyDescent="0.25">
      <c r="A79" t="s">
        <v>113</v>
      </c>
      <c r="I79" s="1" t="s">
        <v>96</v>
      </c>
      <c r="J79" s="1">
        <v>48.7</v>
      </c>
      <c r="K79" s="70">
        <v>49.3</v>
      </c>
      <c r="L79" s="1" t="s">
        <v>46</v>
      </c>
    </row>
    <row r="80" spans="1:12" x14ac:dyDescent="0.25">
      <c r="I80" s="1" t="s">
        <v>63</v>
      </c>
      <c r="J80" s="1">
        <v>26.5</v>
      </c>
      <c r="K80" s="70">
        <v>27.6</v>
      </c>
      <c r="L80" s="1">
        <v>28.8</v>
      </c>
    </row>
    <row r="81" spans="9:12" x14ac:dyDescent="0.25">
      <c r="I81" s="1" t="s">
        <v>66</v>
      </c>
      <c r="J81" s="1">
        <v>33</v>
      </c>
      <c r="K81" s="70">
        <v>33.6</v>
      </c>
      <c r="L81" s="1">
        <v>33.700000000000003</v>
      </c>
    </row>
    <row r="82" spans="9:12" x14ac:dyDescent="0.25">
      <c r="I82" s="1" t="s">
        <v>31</v>
      </c>
      <c r="J82" s="1">
        <v>22.9</v>
      </c>
      <c r="K82" s="70">
        <v>23.7</v>
      </c>
      <c r="L82" s="1" t="s">
        <v>46</v>
      </c>
    </row>
    <row r="83" spans="9:12" x14ac:dyDescent="0.25">
      <c r="I83" s="1" t="s">
        <v>176</v>
      </c>
      <c r="J83" s="1">
        <v>20.8</v>
      </c>
      <c r="K83" s="70">
        <v>21.1</v>
      </c>
      <c r="L83" s="1" t="s">
        <v>46</v>
      </c>
    </row>
    <row r="84" spans="9:12" x14ac:dyDescent="0.25">
      <c r="I84" t="s">
        <v>175</v>
      </c>
    </row>
  </sheetData>
  <mergeCells count="3">
    <mergeCell ref="E39:G39"/>
    <mergeCell ref="B39:D39"/>
    <mergeCell ref="J39:L39"/>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90" zoomScaleNormal="90" workbookViewId="0">
      <selection activeCell="S9" sqref="S9"/>
    </sheetView>
  </sheetViews>
  <sheetFormatPr defaultRowHeight="15" x14ac:dyDescent="0.25"/>
  <cols>
    <col min="1" max="1" width="24.140625" style="96" customWidth="1"/>
  </cols>
  <sheetData>
    <row r="1" spans="1:16" s="96" customFormat="1" x14ac:dyDescent="0.25">
      <c r="A1" s="8" t="s">
        <v>485</v>
      </c>
    </row>
    <row r="2" spans="1:16" s="8" customFormat="1" x14ac:dyDescent="0.25">
      <c r="A2" s="8" t="s">
        <v>574</v>
      </c>
    </row>
    <row r="3" spans="1:16" x14ac:dyDescent="0.25">
      <c r="A3"/>
    </row>
    <row r="4" spans="1:16" x14ac:dyDescent="0.25">
      <c r="A4" s="11"/>
      <c r="B4" s="253">
        <v>2000</v>
      </c>
      <c r="C4" s="253">
        <v>2001</v>
      </c>
      <c r="D4" s="253">
        <v>2002</v>
      </c>
      <c r="E4" s="253">
        <v>2003</v>
      </c>
      <c r="F4" s="253">
        <v>2004</v>
      </c>
      <c r="G4" s="253">
        <v>2005</v>
      </c>
      <c r="H4" s="253">
        <v>2006</v>
      </c>
      <c r="I4" s="253">
        <v>2007</v>
      </c>
      <c r="J4" s="253">
        <v>2008</v>
      </c>
      <c r="K4" s="253">
        <v>2009</v>
      </c>
      <c r="L4" s="253">
        <v>2010</v>
      </c>
      <c r="M4" s="253">
        <v>2011</v>
      </c>
      <c r="N4" s="253">
        <v>2012</v>
      </c>
      <c r="O4" s="253">
        <v>2013</v>
      </c>
      <c r="P4" s="253">
        <v>2014</v>
      </c>
    </row>
    <row r="5" spans="1:16" x14ac:dyDescent="0.25">
      <c r="A5" s="1" t="s">
        <v>134</v>
      </c>
      <c r="B5" s="16">
        <v>0.96</v>
      </c>
      <c r="C5" s="16">
        <v>1.02</v>
      </c>
      <c r="D5" s="16">
        <v>1.1100000000000001</v>
      </c>
      <c r="E5" s="16">
        <v>1.17</v>
      </c>
      <c r="F5" s="16">
        <v>1.25</v>
      </c>
      <c r="G5" s="16">
        <v>1.5</v>
      </c>
      <c r="H5" s="16">
        <v>1.63</v>
      </c>
      <c r="I5" s="16">
        <v>1.89</v>
      </c>
      <c r="J5" s="16">
        <v>2.11</v>
      </c>
      <c r="K5" s="16">
        <v>1.52</v>
      </c>
      <c r="L5" s="16">
        <v>1.59</v>
      </c>
      <c r="M5" s="16">
        <v>1.72</v>
      </c>
      <c r="N5" s="16">
        <v>1.83</v>
      </c>
      <c r="O5" s="16">
        <v>1.93</v>
      </c>
      <c r="P5" s="16">
        <v>1.97</v>
      </c>
    </row>
    <row r="6" spans="1:16" x14ac:dyDescent="0.25">
      <c r="A6" s="1" t="s">
        <v>135</v>
      </c>
      <c r="B6" s="16">
        <v>1.9</v>
      </c>
      <c r="C6" s="16">
        <v>1.85</v>
      </c>
      <c r="D6" s="16">
        <v>2.12</v>
      </c>
      <c r="E6" s="16">
        <v>2.19</v>
      </c>
      <c r="F6" s="16">
        <v>2.2599999999999998</v>
      </c>
      <c r="G6" s="16">
        <v>2.48</v>
      </c>
      <c r="H6" s="16">
        <v>2.04</v>
      </c>
      <c r="I6" s="16">
        <v>2.0099999999999998</v>
      </c>
      <c r="J6" s="16">
        <v>2.0699999999999998</v>
      </c>
      <c r="K6" s="16">
        <v>2.1</v>
      </c>
      <c r="L6" s="16">
        <v>2.16</v>
      </c>
      <c r="M6" s="16">
        <v>1.77</v>
      </c>
      <c r="N6" s="16">
        <v>2.08</v>
      </c>
      <c r="O6" s="16">
        <v>2.17</v>
      </c>
      <c r="P6" s="16">
        <v>2.1</v>
      </c>
    </row>
    <row r="7" spans="1:16" x14ac:dyDescent="0.25">
      <c r="A7" s="1" t="s">
        <v>103</v>
      </c>
      <c r="B7" s="16">
        <v>1.19</v>
      </c>
      <c r="C7" s="16">
        <v>1.17</v>
      </c>
      <c r="D7" s="16">
        <v>1.25</v>
      </c>
      <c r="E7" s="16">
        <v>1.71</v>
      </c>
      <c r="F7" s="16">
        <v>1.73</v>
      </c>
      <c r="G7" s="16">
        <v>1.95</v>
      </c>
      <c r="H7" s="16">
        <v>2.09</v>
      </c>
      <c r="I7" s="16">
        <v>2.4</v>
      </c>
      <c r="J7" s="16">
        <v>2.4900000000000002</v>
      </c>
      <c r="K7" s="16">
        <v>2.71</v>
      </c>
      <c r="L7" s="16">
        <v>2.85</v>
      </c>
      <c r="M7" s="16">
        <v>2.99</v>
      </c>
      <c r="N7" s="16">
        <v>3.31</v>
      </c>
      <c r="O7" s="16">
        <v>3.49</v>
      </c>
      <c r="P7" s="16">
        <v>3.46</v>
      </c>
    </row>
    <row r="8" spans="1:16" x14ac:dyDescent="0.25">
      <c r="A8" s="1" t="s">
        <v>95</v>
      </c>
      <c r="B8" s="16">
        <v>3.8</v>
      </c>
      <c r="C8" s="16">
        <v>3.96</v>
      </c>
      <c r="D8" s="16">
        <v>4.12</v>
      </c>
      <c r="E8" s="16">
        <v>4.3099999999999996</v>
      </c>
      <c r="F8" s="16">
        <v>4.43</v>
      </c>
      <c r="G8" s="16">
        <v>4.42</v>
      </c>
      <c r="H8" s="16">
        <v>4.1100000000000003</v>
      </c>
      <c r="I8" s="16">
        <v>4.05</v>
      </c>
      <c r="J8" s="16">
        <v>3.93</v>
      </c>
      <c r="K8" s="16">
        <v>3.87</v>
      </c>
      <c r="L8" s="16">
        <v>4.2</v>
      </c>
      <c r="M8" s="16">
        <v>4.1500000000000004</v>
      </c>
      <c r="N8" s="16">
        <v>4.33</v>
      </c>
      <c r="O8" s="16">
        <v>4.62</v>
      </c>
      <c r="P8" s="16">
        <v>5</v>
      </c>
    </row>
    <row r="9" spans="1:16" x14ac:dyDescent="0.25">
      <c r="A9" s="1" t="s">
        <v>90</v>
      </c>
      <c r="B9" s="16">
        <v>2.87</v>
      </c>
      <c r="C9" s="16">
        <v>2.84</v>
      </c>
      <c r="D9" s="16">
        <v>2.98</v>
      </c>
      <c r="E9" s="16">
        <v>2.9</v>
      </c>
      <c r="F9" s="16">
        <v>2.96</v>
      </c>
      <c r="G9" s="16">
        <v>3.37</v>
      </c>
      <c r="H9" s="16">
        <v>3.54</v>
      </c>
      <c r="I9" s="16">
        <v>3.68</v>
      </c>
      <c r="J9" s="16">
        <v>3.78</v>
      </c>
      <c r="K9" s="16">
        <v>4.09</v>
      </c>
      <c r="L9" s="16">
        <v>4.18</v>
      </c>
      <c r="M9" s="16">
        <v>4.2699999999999996</v>
      </c>
      <c r="N9" s="16">
        <v>4.47</v>
      </c>
      <c r="O9" s="16">
        <v>4.78</v>
      </c>
      <c r="P9" s="16">
        <v>4.93</v>
      </c>
    </row>
    <row r="10" spans="1:16" x14ac:dyDescent="0.25">
      <c r="A10" s="1" t="s">
        <v>136</v>
      </c>
      <c r="B10" s="16">
        <v>7.78</v>
      </c>
      <c r="C10" s="16">
        <v>7.77</v>
      </c>
      <c r="D10" s="16">
        <v>7.38</v>
      </c>
      <c r="E10" s="16">
        <v>7.35</v>
      </c>
      <c r="F10" s="16">
        <v>7.1</v>
      </c>
      <c r="G10" s="16">
        <v>6.8</v>
      </c>
      <c r="H10" s="16">
        <v>6.71</v>
      </c>
      <c r="I10" s="16">
        <v>6.63</v>
      </c>
      <c r="J10" s="16">
        <v>6.35</v>
      </c>
      <c r="K10" s="16">
        <v>6.37</v>
      </c>
      <c r="L10" s="16">
        <v>6.32</v>
      </c>
      <c r="M10" s="16">
        <v>6.32</v>
      </c>
      <c r="N10" s="16">
        <v>6.2</v>
      </c>
      <c r="O10" s="16">
        <v>6.17</v>
      </c>
      <c r="P10" s="16">
        <v>6.22</v>
      </c>
    </row>
    <row r="11" spans="1:16" x14ac:dyDescent="0.25">
      <c r="A11" s="1" t="s">
        <v>86</v>
      </c>
      <c r="B11" s="16">
        <v>3.4</v>
      </c>
      <c r="C11" s="16">
        <v>3.47</v>
      </c>
      <c r="D11" s="16">
        <v>3.54</v>
      </c>
      <c r="E11" s="16">
        <v>3.59</v>
      </c>
      <c r="F11" s="16">
        <v>3.56</v>
      </c>
      <c r="G11" s="16">
        <v>3.8</v>
      </c>
      <c r="H11" s="16">
        <v>4.1900000000000004</v>
      </c>
      <c r="I11" s="16">
        <v>4.1399999999999997</v>
      </c>
      <c r="J11" s="16">
        <v>4.5</v>
      </c>
      <c r="K11" s="16">
        <v>5</v>
      </c>
      <c r="L11" s="16">
        <v>5.33</v>
      </c>
      <c r="M11" s="16">
        <v>5.75</v>
      </c>
      <c r="N11" s="16">
        <v>5.95</v>
      </c>
      <c r="O11" s="16">
        <v>6.19</v>
      </c>
      <c r="P11" s="16">
        <v>6.19</v>
      </c>
    </row>
    <row r="12" spans="1:16" x14ac:dyDescent="0.25">
      <c r="A12" s="1" t="s">
        <v>92</v>
      </c>
      <c r="B12" s="16">
        <v>6.23</v>
      </c>
      <c r="C12" s="16"/>
      <c r="D12" s="16"/>
      <c r="E12" s="16">
        <v>6.66</v>
      </c>
      <c r="F12" s="16">
        <v>6.78</v>
      </c>
      <c r="G12" s="16">
        <v>7.24</v>
      </c>
      <c r="H12" s="16">
        <v>6.43</v>
      </c>
      <c r="I12" s="16">
        <v>6.6</v>
      </c>
      <c r="J12" s="16">
        <v>6.55</v>
      </c>
      <c r="K12" s="16">
        <v>6.79</v>
      </c>
      <c r="L12" s="16">
        <v>7.27</v>
      </c>
      <c r="M12" s="16">
        <v>7.65</v>
      </c>
      <c r="N12" s="16">
        <v>6.1</v>
      </c>
      <c r="O12" s="16">
        <v>6.49</v>
      </c>
      <c r="P12" s="16">
        <v>6.44</v>
      </c>
    </row>
    <row r="13" spans="1:16" x14ac:dyDescent="0.25">
      <c r="A13" s="1" t="s">
        <v>97</v>
      </c>
      <c r="B13" s="16">
        <v>4.92</v>
      </c>
      <c r="C13" s="16">
        <v>4.71</v>
      </c>
      <c r="D13" s="16">
        <v>4.5</v>
      </c>
      <c r="E13" s="16">
        <v>4.67</v>
      </c>
      <c r="F13" s="16">
        <v>5.21</v>
      </c>
      <c r="G13" s="16">
        <v>5.23</v>
      </c>
      <c r="H13" s="16">
        <v>5.52</v>
      </c>
      <c r="I13" s="16">
        <v>5.67</v>
      </c>
      <c r="J13" s="16">
        <v>5.6</v>
      </c>
      <c r="K13" s="16">
        <v>6.03</v>
      </c>
      <c r="L13" s="16">
        <v>7</v>
      </c>
      <c r="M13" s="16">
        <v>6.94</v>
      </c>
      <c r="N13" s="16">
        <v>6.91</v>
      </c>
      <c r="O13" s="16">
        <v>6.72</v>
      </c>
      <c r="P13" s="16">
        <v>6.63</v>
      </c>
    </row>
    <row r="14" spans="1:16" x14ac:dyDescent="0.25">
      <c r="A14" s="1" t="s">
        <v>79</v>
      </c>
      <c r="B14" s="16">
        <v>2.85</v>
      </c>
      <c r="C14" s="16">
        <v>3.09</v>
      </c>
      <c r="D14" s="16">
        <v>3.07</v>
      </c>
      <c r="E14" s="16">
        <v>3.27</v>
      </c>
      <c r="F14" s="16">
        <v>3.38</v>
      </c>
      <c r="G14" s="16">
        <v>4.91</v>
      </c>
      <c r="H14" s="16">
        <v>5.27</v>
      </c>
      <c r="I14" s="16">
        <v>5.47</v>
      </c>
      <c r="J14" s="16">
        <v>5.72</v>
      </c>
      <c r="K14" s="16">
        <v>5.63</v>
      </c>
      <c r="L14" s="16">
        <v>5.78</v>
      </c>
      <c r="M14" s="16">
        <v>6.08</v>
      </c>
      <c r="N14" s="16">
        <v>6.56</v>
      </c>
      <c r="O14" s="16">
        <v>6.74</v>
      </c>
      <c r="P14" s="16">
        <v>7.05</v>
      </c>
    </row>
    <row r="15" spans="1:16" x14ac:dyDescent="0.25">
      <c r="A15" s="113" t="s">
        <v>81</v>
      </c>
      <c r="B15" s="121">
        <v>4.55</v>
      </c>
      <c r="C15" s="121">
        <v>4.47</v>
      </c>
      <c r="D15" s="121">
        <v>5.2</v>
      </c>
      <c r="E15" s="121">
        <v>5.0199999999999996</v>
      </c>
      <c r="F15" s="121">
        <v>5.63</v>
      </c>
      <c r="G15" s="121">
        <v>5.44</v>
      </c>
      <c r="H15" s="121">
        <v>5.47</v>
      </c>
      <c r="I15" s="121">
        <v>5.74</v>
      </c>
      <c r="J15" s="121">
        <v>6.2</v>
      </c>
      <c r="K15" s="121">
        <v>7.48</v>
      </c>
      <c r="L15" s="121">
        <v>7.44</v>
      </c>
      <c r="M15" s="121">
        <v>7.72</v>
      </c>
      <c r="N15" s="121">
        <v>7.72</v>
      </c>
      <c r="O15" s="121">
        <v>7.33</v>
      </c>
      <c r="P15" s="121">
        <v>7.14</v>
      </c>
    </row>
    <row r="16" spans="1:16" x14ac:dyDescent="0.25">
      <c r="A16" s="1" t="s">
        <v>106</v>
      </c>
      <c r="B16" s="16">
        <v>5.24</v>
      </c>
      <c r="C16" s="16">
        <v>5.4</v>
      </c>
      <c r="D16" s="16">
        <v>5.6</v>
      </c>
      <c r="E16" s="16">
        <v>5.78</v>
      </c>
      <c r="F16" s="16">
        <v>5.98</v>
      </c>
      <c r="G16" s="16">
        <v>6.22</v>
      </c>
      <c r="H16" s="16">
        <v>6.33</v>
      </c>
      <c r="I16" s="16">
        <v>6.37</v>
      </c>
      <c r="J16" s="16">
        <v>6.58</v>
      </c>
      <c r="K16" s="16">
        <v>6.84</v>
      </c>
      <c r="L16" s="16">
        <v>7.09</v>
      </c>
      <c r="M16" s="16">
        <v>7.2</v>
      </c>
      <c r="N16" s="16">
        <v>7.47</v>
      </c>
      <c r="O16" s="16">
        <v>7.72</v>
      </c>
      <c r="P16" s="16">
        <v>7.74</v>
      </c>
    </row>
    <row r="17" spans="1:16" x14ac:dyDescent="0.25">
      <c r="A17" s="1" t="s">
        <v>49</v>
      </c>
      <c r="B17" s="16">
        <v>6.08</v>
      </c>
      <c r="C17" s="16">
        <v>6.29</v>
      </c>
      <c r="D17" s="16">
        <v>6.4</v>
      </c>
      <c r="E17" s="16">
        <v>6.72</v>
      </c>
      <c r="F17" s="16">
        <v>6.74</v>
      </c>
      <c r="G17" s="16">
        <v>6.91</v>
      </c>
      <c r="H17" s="16">
        <v>7</v>
      </c>
      <c r="I17" s="16">
        <v>6.98</v>
      </c>
      <c r="J17" s="16">
        <v>7.15</v>
      </c>
      <c r="K17" s="16">
        <v>7.49</v>
      </c>
      <c r="L17" s="16">
        <v>7.48</v>
      </c>
      <c r="M17" s="16">
        <v>7.67</v>
      </c>
      <c r="N17" s="16">
        <v>7.78</v>
      </c>
      <c r="O17" s="16">
        <v>7.96</v>
      </c>
      <c r="P17" s="16"/>
    </row>
    <row r="18" spans="1:16" x14ac:dyDescent="0.25">
      <c r="A18" s="1" t="s">
        <v>84</v>
      </c>
      <c r="B18" s="16">
        <v>6.46</v>
      </c>
      <c r="C18" s="16">
        <v>6.64</v>
      </c>
      <c r="D18" s="16">
        <v>6.71</v>
      </c>
      <c r="E18" s="16">
        <v>6.86</v>
      </c>
      <c r="F18" s="16">
        <v>6.87</v>
      </c>
      <c r="G18" s="16">
        <v>6.92</v>
      </c>
      <c r="H18" s="16">
        <v>7.06</v>
      </c>
      <c r="I18" s="16">
        <v>7.21</v>
      </c>
      <c r="J18" s="16">
        <v>7.41</v>
      </c>
      <c r="K18" s="16">
        <v>7.76</v>
      </c>
      <c r="L18" s="16">
        <v>8</v>
      </c>
      <c r="M18" s="16">
        <v>8.15</v>
      </c>
      <c r="N18" s="16">
        <v>8.3800000000000008</v>
      </c>
      <c r="O18" s="16">
        <v>8.3699999999999992</v>
      </c>
      <c r="P18" s="16">
        <v>8.2200000000000006</v>
      </c>
    </row>
    <row r="19" spans="1:16" x14ac:dyDescent="0.25">
      <c r="A19" s="1" t="s">
        <v>28</v>
      </c>
      <c r="B19" s="16">
        <v>3.32</v>
      </c>
      <c r="C19" s="16">
        <v>3.46</v>
      </c>
      <c r="D19" s="16">
        <v>3.69</v>
      </c>
      <c r="E19" s="16">
        <v>3.97</v>
      </c>
      <c r="F19" s="16">
        <v>4.08</v>
      </c>
      <c r="G19" s="16">
        <v>4.1900000000000004</v>
      </c>
      <c r="H19" s="16">
        <v>4.87</v>
      </c>
      <c r="I19" s="16">
        <v>5.57</v>
      </c>
      <c r="J19" s="16">
        <v>7.95</v>
      </c>
      <c r="K19" s="16">
        <v>8.06</v>
      </c>
      <c r="L19" s="16">
        <v>8.52</v>
      </c>
      <c r="M19" s="16">
        <v>9.2200000000000006</v>
      </c>
      <c r="N19" s="16">
        <v>9.2799999999999994</v>
      </c>
      <c r="O19" s="16">
        <v>8.5</v>
      </c>
      <c r="P19" s="16">
        <v>8.44</v>
      </c>
    </row>
    <row r="20" spans="1:16" x14ac:dyDescent="0.25">
      <c r="A20" s="1" t="s">
        <v>93</v>
      </c>
      <c r="B20" s="16">
        <v>5.14</v>
      </c>
      <c r="C20" s="16">
        <v>5.45</v>
      </c>
      <c r="D20" s="16">
        <v>5.21</v>
      </c>
      <c r="E20" s="16">
        <v>5.23</v>
      </c>
      <c r="F20" s="16">
        <v>5.84</v>
      </c>
      <c r="G20" s="16">
        <v>5.74</v>
      </c>
      <c r="H20" s="16">
        <v>6.24</v>
      </c>
      <c r="I20" s="16">
        <v>5.82</v>
      </c>
      <c r="J20" s="16">
        <v>5.69</v>
      </c>
      <c r="K20" s="16">
        <v>5.31</v>
      </c>
      <c r="L20" s="16">
        <v>6.12</v>
      </c>
      <c r="M20" s="16">
        <v>6.93</v>
      </c>
      <c r="N20" s="16">
        <v>8.2899999999999991</v>
      </c>
      <c r="O20" s="16">
        <v>8.76</v>
      </c>
      <c r="P20" s="16">
        <v>8.7200000000000006</v>
      </c>
    </row>
    <row r="21" spans="1:16" x14ac:dyDescent="0.25">
      <c r="A21" s="1" t="s">
        <v>77</v>
      </c>
      <c r="B21" s="16">
        <v>7.16</v>
      </c>
      <c r="C21" s="16">
        <v>7.53</v>
      </c>
      <c r="D21" s="16">
        <v>7.44</v>
      </c>
      <c r="E21" s="16">
        <v>7.74</v>
      </c>
      <c r="F21" s="16">
        <v>8.0500000000000007</v>
      </c>
      <c r="G21" s="16">
        <v>8.32</v>
      </c>
      <c r="H21" s="16">
        <v>8.42</v>
      </c>
      <c r="I21" s="16">
        <v>8.86</v>
      </c>
      <c r="J21" s="16">
        <v>9.0500000000000007</v>
      </c>
      <c r="K21" s="16">
        <v>8.8000000000000007</v>
      </c>
      <c r="L21" s="16">
        <v>9.1300000000000008</v>
      </c>
      <c r="M21" s="16">
        <v>9.35</v>
      </c>
      <c r="N21" s="16">
        <v>9.06</v>
      </c>
      <c r="O21" s="16">
        <v>8.82</v>
      </c>
      <c r="P21" s="16"/>
    </row>
    <row r="22" spans="1:16" x14ac:dyDescent="0.25">
      <c r="A22" s="1" t="s">
        <v>104</v>
      </c>
      <c r="B22" s="16">
        <v>6.21</v>
      </c>
      <c r="C22" s="16">
        <v>6.57</v>
      </c>
      <c r="D22" s="16">
        <v>7.09</v>
      </c>
      <c r="E22" s="16">
        <v>7.68</v>
      </c>
      <c r="F22" s="16">
        <v>8.02</v>
      </c>
      <c r="G22" s="16">
        <v>8.6199999999999992</v>
      </c>
      <c r="H22" s="16">
        <v>8.7200000000000006</v>
      </c>
      <c r="I22" s="16">
        <v>8.6</v>
      </c>
      <c r="J22" s="16">
        <v>8.5</v>
      </c>
      <c r="K22" s="16">
        <v>8.7899999999999991</v>
      </c>
      <c r="L22" s="16">
        <v>8.7799999999999994</v>
      </c>
      <c r="M22" s="16">
        <v>8.56</v>
      </c>
      <c r="N22" s="16">
        <v>8.6300000000000008</v>
      </c>
      <c r="O22" s="16">
        <v>8.91</v>
      </c>
      <c r="P22" s="16">
        <v>8.9</v>
      </c>
    </row>
    <row r="23" spans="1:16" x14ac:dyDescent="0.25">
      <c r="A23" s="1" t="s">
        <v>88</v>
      </c>
      <c r="B23" s="16">
        <v>5.0199999999999996</v>
      </c>
      <c r="C23" s="16">
        <v>5.12</v>
      </c>
      <c r="D23" s="16">
        <v>5.28</v>
      </c>
      <c r="E23" s="16">
        <v>5.55</v>
      </c>
      <c r="F23" s="16">
        <v>5.89</v>
      </c>
      <c r="G23" s="16">
        <v>5.9</v>
      </c>
      <c r="H23" s="16">
        <v>5.93</v>
      </c>
      <c r="I23" s="16">
        <v>5.92</v>
      </c>
      <c r="J23" s="16">
        <v>6.81</v>
      </c>
      <c r="K23" s="16">
        <v>7.23</v>
      </c>
      <c r="L23" s="16">
        <v>7.53</v>
      </c>
      <c r="M23" s="16">
        <v>8.26</v>
      </c>
      <c r="N23" s="16">
        <v>8.69</v>
      </c>
      <c r="O23" s="16">
        <v>8.9499999999999993</v>
      </c>
      <c r="P23" s="16">
        <v>9.01</v>
      </c>
    </row>
    <row r="24" spans="1:16" x14ac:dyDescent="0.25">
      <c r="A24" s="1" t="s">
        <v>105</v>
      </c>
      <c r="B24" s="16">
        <v>7.06</v>
      </c>
      <c r="C24" s="16">
        <v>7.28</v>
      </c>
      <c r="D24" s="16">
        <v>7.55</v>
      </c>
      <c r="E24" s="16">
        <v>8.0399999999999991</v>
      </c>
      <c r="F24" s="16">
        <v>7.81</v>
      </c>
      <c r="G24" s="16">
        <v>7.65</v>
      </c>
      <c r="H24" s="16">
        <v>7.71</v>
      </c>
      <c r="I24" s="16">
        <v>7.64</v>
      </c>
      <c r="J24" s="16">
        <v>8.07</v>
      </c>
      <c r="K24" s="16">
        <v>8.8000000000000007</v>
      </c>
      <c r="L24" s="16">
        <v>8.48</v>
      </c>
      <c r="M24" s="16">
        <v>8.81</v>
      </c>
      <c r="N24" s="16">
        <v>8.73</v>
      </c>
      <c r="O24" s="16">
        <v>8.9499999999999993</v>
      </c>
      <c r="P24" s="16"/>
    </row>
    <row r="25" spans="1:16" x14ac:dyDescent="0.25">
      <c r="A25" s="1" t="s">
        <v>99</v>
      </c>
      <c r="B25" s="16">
        <v>4.74</v>
      </c>
      <c r="C25" s="16">
        <v>4.8899999999999997</v>
      </c>
      <c r="D25" s="16">
        <v>4.97</v>
      </c>
      <c r="E25" s="16">
        <v>4.05</v>
      </c>
      <c r="F25" s="16">
        <v>4.3099999999999996</v>
      </c>
      <c r="G25" s="16">
        <v>5.65</v>
      </c>
      <c r="H25" s="16">
        <v>6.2</v>
      </c>
      <c r="I25" s="16">
        <v>6.41</v>
      </c>
      <c r="J25" s="16">
        <v>7.03</v>
      </c>
      <c r="K25" s="16">
        <v>7.58</v>
      </c>
      <c r="L25" s="16">
        <v>8.01</v>
      </c>
      <c r="M25" s="16">
        <v>9.27</v>
      </c>
      <c r="N25" s="16">
        <v>9.48</v>
      </c>
      <c r="O25" s="16">
        <v>9.42</v>
      </c>
      <c r="P25" s="16">
        <v>9.2200000000000006</v>
      </c>
    </row>
    <row r="26" spans="1:16" x14ac:dyDescent="0.25">
      <c r="A26" s="1" t="s">
        <v>83</v>
      </c>
      <c r="B26" s="16">
        <v>6.7</v>
      </c>
      <c r="C26" s="16">
        <v>6.81</v>
      </c>
      <c r="D26" s="16">
        <v>7.13</v>
      </c>
      <c r="E26" s="16">
        <v>7.37</v>
      </c>
      <c r="F26" s="16">
        <v>7.73</v>
      </c>
      <c r="G26" s="16">
        <v>7.68</v>
      </c>
      <c r="H26" s="16">
        <v>7.9</v>
      </c>
      <c r="I26" s="16">
        <v>8.1999999999999993</v>
      </c>
      <c r="J26" s="16">
        <v>8.3800000000000008</v>
      </c>
      <c r="K26" s="16">
        <v>8.7200000000000006</v>
      </c>
      <c r="L26" s="16">
        <v>9.0500000000000007</v>
      </c>
      <c r="M26" s="16">
        <v>9.19</v>
      </c>
      <c r="N26" s="16">
        <v>9.52</v>
      </c>
      <c r="O26" s="16">
        <v>9.7899999999999991</v>
      </c>
      <c r="P26" s="16">
        <v>9.8800000000000008</v>
      </c>
    </row>
    <row r="27" spans="1:16" x14ac:dyDescent="0.25">
      <c r="A27" s="1" t="s">
        <v>91</v>
      </c>
      <c r="B27" s="16">
        <v>9.85</v>
      </c>
      <c r="C27" s="16">
        <v>10.029999999999999</v>
      </c>
      <c r="D27" s="16">
        <v>9.66</v>
      </c>
      <c r="E27" s="16">
        <v>10.08</v>
      </c>
      <c r="F27" s="16">
        <v>10.039999999999999</v>
      </c>
      <c r="G27" s="16">
        <v>10.38</v>
      </c>
      <c r="H27" s="16">
        <v>10.4</v>
      </c>
      <c r="I27" s="16">
        <v>10.35</v>
      </c>
      <c r="J27" s="16">
        <v>10</v>
      </c>
      <c r="K27" s="16">
        <v>10.15</v>
      </c>
      <c r="L27" s="16">
        <v>10.17</v>
      </c>
      <c r="M27" s="16">
        <v>10.210000000000001</v>
      </c>
      <c r="N27" s="16">
        <v>10.029999999999999</v>
      </c>
      <c r="O27" s="16">
        <v>10.18</v>
      </c>
      <c r="P27" s="16">
        <v>10.47</v>
      </c>
    </row>
    <row r="28" spans="1:16" x14ac:dyDescent="0.25">
      <c r="A28" s="1" t="s">
        <v>76</v>
      </c>
      <c r="B28" s="16">
        <v>7.43</v>
      </c>
      <c r="C28" s="16">
        <v>7.74</v>
      </c>
      <c r="D28" s="16">
        <v>7.38</v>
      </c>
      <c r="E28" s="16">
        <v>7.44</v>
      </c>
      <c r="F28" s="16">
        <v>7.72</v>
      </c>
      <c r="G28" s="16">
        <v>7.79</v>
      </c>
      <c r="H28" s="16">
        <v>8.11</v>
      </c>
      <c r="I28" s="16">
        <v>8.3000000000000007</v>
      </c>
      <c r="J28" s="16">
        <v>8.26</v>
      </c>
      <c r="K28" s="16">
        <v>8.6</v>
      </c>
      <c r="L28" s="16">
        <v>9.1300000000000008</v>
      </c>
      <c r="M28" s="16">
        <v>9.41</v>
      </c>
      <c r="N28" s="16">
        <v>10.02</v>
      </c>
      <c r="O28" s="16">
        <v>10.220000000000001</v>
      </c>
      <c r="P28" s="16">
        <v>10.3</v>
      </c>
    </row>
    <row r="29" spans="1:16" x14ac:dyDescent="0.25">
      <c r="A29" s="1" t="s">
        <v>137</v>
      </c>
      <c r="B29" s="16">
        <v>7.66</v>
      </c>
      <c r="C29" s="16">
        <v>7.71</v>
      </c>
      <c r="D29" s="16">
        <v>8.44</v>
      </c>
      <c r="E29" s="16">
        <v>9.3800000000000008</v>
      </c>
      <c r="F29" s="16">
        <v>9.68</v>
      </c>
      <c r="G29" s="16">
        <v>10.25</v>
      </c>
      <c r="H29" s="16">
        <v>10.029999999999999</v>
      </c>
      <c r="I29" s="16">
        <v>10</v>
      </c>
      <c r="J29" s="16">
        <v>9.43</v>
      </c>
      <c r="K29" s="16">
        <v>10.210000000000001</v>
      </c>
      <c r="L29" s="16">
        <v>10.31</v>
      </c>
      <c r="M29" s="16">
        <v>10.44</v>
      </c>
      <c r="N29" s="16">
        <v>10.17</v>
      </c>
      <c r="O29" s="16">
        <v>10.31</v>
      </c>
      <c r="P29" s="16">
        <v>10.119999999999999</v>
      </c>
    </row>
    <row r="30" spans="1:16" x14ac:dyDescent="0.25">
      <c r="A30" s="1" t="s">
        <v>94</v>
      </c>
      <c r="B30" s="16"/>
      <c r="C30" s="16">
        <v>8.4600000000000009</v>
      </c>
      <c r="D30" s="16"/>
      <c r="E30" s="16">
        <v>8.9</v>
      </c>
      <c r="F30" s="16">
        <v>8.89</v>
      </c>
      <c r="G30" s="16">
        <v>9.01</v>
      </c>
      <c r="H30" s="16">
        <v>9.2799999999999994</v>
      </c>
      <c r="I30" s="16">
        <v>9.61</v>
      </c>
      <c r="J30" s="16">
        <v>9.77</v>
      </c>
      <c r="K30" s="16">
        <v>10.09</v>
      </c>
      <c r="L30" s="16">
        <v>10.210000000000001</v>
      </c>
      <c r="M30" s="16">
        <v>10.35</v>
      </c>
      <c r="N30" s="16">
        <v>10.37</v>
      </c>
      <c r="O30" s="16">
        <v>10.44</v>
      </c>
      <c r="P30" s="16">
        <v>10.64</v>
      </c>
    </row>
    <row r="31" spans="1:16" x14ac:dyDescent="0.25">
      <c r="A31" s="1" t="s">
        <v>6</v>
      </c>
      <c r="B31" s="16">
        <v>5.13</v>
      </c>
      <c r="C31" s="16">
        <v>6.32</v>
      </c>
      <c r="D31" s="16">
        <v>6.41</v>
      </c>
      <c r="E31" s="16">
        <v>6.84</v>
      </c>
      <c r="F31" s="16">
        <v>6.93</v>
      </c>
      <c r="G31" s="16">
        <v>7.87</v>
      </c>
      <c r="H31" s="16">
        <v>8.64</v>
      </c>
      <c r="I31" s="16">
        <v>9.4700000000000006</v>
      </c>
      <c r="J31" s="16">
        <v>10.02</v>
      </c>
      <c r="K31" s="16">
        <v>10.38</v>
      </c>
      <c r="L31" s="16">
        <v>11.08</v>
      </c>
      <c r="M31" s="16">
        <v>11.92</v>
      </c>
      <c r="N31" s="16">
        <v>12.79</v>
      </c>
      <c r="O31" s="16">
        <v>12.84</v>
      </c>
      <c r="P31" s="16">
        <v>13.49</v>
      </c>
    </row>
    <row r="32" spans="1:16" x14ac:dyDescent="0.25">
      <c r="A32" s="1" t="s">
        <v>101</v>
      </c>
      <c r="B32" s="16"/>
      <c r="C32" s="16">
        <v>10.47</v>
      </c>
      <c r="D32" s="16"/>
      <c r="E32" s="16">
        <v>11.03</v>
      </c>
      <c r="F32" s="16">
        <v>11.25</v>
      </c>
      <c r="G32" s="16">
        <v>12.65</v>
      </c>
      <c r="H32" s="16">
        <v>12.6</v>
      </c>
      <c r="I32" s="16">
        <v>10.130000000000001</v>
      </c>
      <c r="J32" s="16">
        <v>11</v>
      </c>
      <c r="K32" s="16">
        <v>10.62</v>
      </c>
      <c r="L32" s="16">
        <v>10.96</v>
      </c>
      <c r="M32" s="16">
        <v>10.6</v>
      </c>
      <c r="N32" s="16">
        <v>10.65</v>
      </c>
      <c r="O32" s="16">
        <v>13.74</v>
      </c>
      <c r="P32" s="16">
        <v>14.07</v>
      </c>
    </row>
    <row r="33" spans="1:16" x14ac:dyDescent="0.25">
      <c r="A33" s="1" t="s">
        <v>80</v>
      </c>
      <c r="B33" s="16"/>
      <c r="C33" s="16">
        <v>7.06</v>
      </c>
      <c r="D33" s="16">
        <v>9.26</v>
      </c>
      <c r="E33" s="16">
        <v>9.11</v>
      </c>
      <c r="F33" s="16">
        <v>9.6300000000000008</v>
      </c>
      <c r="G33" s="16">
        <v>10.23</v>
      </c>
      <c r="H33" s="16">
        <v>10.25</v>
      </c>
      <c r="I33" s="16">
        <v>10.49</v>
      </c>
      <c r="J33" s="16">
        <v>12.27</v>
      </c>
      <c r="K33" s="16">
        <v>13.03</v>
      </c>
      <c r="L33" s="16">
        <v>13.57</v>
      </c>
      <c r="M33" s="16">
        <v>14.22</v>
      </c>
      <c r="N33" s="16">
        <v>14.63</v>
      </c>
      <c r="O33" s="16">
        <v>14.7</v>
      </c>
      <c r="P33" s="16">
        <v>14.7</v>
      </c>
    </row>
    <row r="34" spans="1:16" x14ac:dyDescent="0.25">
      <c r="A34" s="1" t="s">
        <v>82</v>
      </c>
      <c r="B34" s="16">
        <v>15.16</v>
      </c>
      <c r="C34" s="16">
        <v>15.82</v>
      </c>
      <c r="D34" s="16">
        <v>16.39</v>
      </c>
      <c r="E34" s="16">
        <v>17.68</v>
      </c>
      <c r="F34" s="16">
        <v>17.27</v>
      </c>
      <c r="G34" s="16">
        <v>16.420000000000002</v>
      </c>
      <c r="H34" s="16">
        <v>16.46</v>
      </c>
      <c r="I34" s="16">
        <v>15.56</v>
      </c>
      <c r="J34" s="16">
        <v>15.95</v>
      </c>
      <c r="K34" s="16">
        <v>16.329999999999998</v>
      </c>
      <c r="L34" s="16">
        <v>16.68</v>
      </c>
      <c r="M34" s="16">
        <v>15.9</v>
      </c>
      <c r="N34" s="16">
        <v>15.95</v>
      </c>
      <c r="O34" s="16">
        <v>15.56</v>
      </c>
      <c r="P34" s="16">
        <v>15.33</v>
      </c>
    </row>
    <row r="35" spans="1:16" s="96" customFormat="1" x14ac:dyDescent="0.25"/>
  </sheetData>
  <autoFilter ref="A4:P4">
    <sortState ref="A8:Q37">
      <sortCondition ref="O7"/>
    </sortState>
  </autoFilter>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90" zoomScaleNormal="90" workbookViewId="0">
      <selection activeCell="R8" sqref="R8"/>
    </sheetView>
  </sheetViews>
  <sheetFormatPr defaultRowHeight="15" x14ac:dyDescent="0.25"/>
  <cols>
    <col min="1" max="1" width="13" customWidth="1"/>
    <col min="2" max="16" width="5.7109375" customWidth="1"/>
  </cols>
  <sheetData>
    <row r="1" spans="1:17" s="96" customFormat="1" x14ac:dyDescent="0.25">
      <c r="A1" s="8" t="s">
        <v>486</v>
      </c>
    </row>
    <row r="2" spans="1:17" s="96" customFormat="1" x14ac:dyDescent="0.25">
      <c r="A2" s="8" t="s">
        <v>498</v>
      </c>
    </row>
    <row r="3" spans="1:17" s="96" customFormat="1" x14ac:dyDescent="0.25"/>
    <row r="4" spans="1:17" x14ac:dyDescent="0.25">
      <c r="A4" s="106"/>
      <c r="B4" s="106" t="s">
        <v>53</v>
      </c>
      <c r="C4" s="106" t="s">
        <v>54</v>
      </c>
      <c r="D4" s="106" t="s">
        <v>55</v>
      </c>
      <c r="E4" s="106" t="s">
        <v>56</v>
      </c>
      <c r="F4" s="106" t="s">
        <v>57</v>
      </c>
      <c r="G4" s="106" t="s">
        <v>58</v>
      </c>
      <c r="H4" s="106" t="s">
        <v>59</v>
      </c>
      <c r="I4" s="106" t="s">
        <v>38</v>
      </c>
      <c r="J4" s="106" t="s">
        <v>39</v>
      </c>
      <c r="K4" s="106" t="s">
        <v>40</v>
      </c>
      <c r="L4" s="106" t="s">
        <v>41</v>
      </c>
      <c r="M4" s="106" t="s">
        <v>42</v>
      </c>
      <c r="N4" s="106" t="s">
        <v>43</v>
      </c>
      <c r="O4" s="106" t="s">
        <v>44</v>
      </c>
      <c r="P4" s="106" t="s">
        <v>45</v>
      </c>
    </row>
    <row r="5" spans="1:17" x14ac:dyDescent="0.25">
      <c r="A5" s="106" t="s">
        <v>95</v>
      </c>
      <c r="B5" s="242">
        <v>0.87328051502298998</v>
      </c>
      <c r="C5" s="242">
        <v>0.85410355883863998</v>
      </c>
      <c r="D5" s="242">
        <v>0.43313491329907</v>
      </c>
      <c r="E5" s="242">
        <v>0.64437294180922999</v>
      </c>
      <c r="F5" s="242">
        <v>0.76756587490905004</v>
      </c>
      <c r="G5" s="242">
        <v>0.84818145771754005</v>
      </c>
      <c r="H5" s="242">
        <v>0.81601767515784995</v>
      </c>
      <c r="I5" s="242">
        <v>0.81487947968986996</v>
      </c>
      <c r="J5" s="242">
        <v>0.70958620414991003</v>
      </c>
      <c r="K5" s="242">
        <v>0.78609518624091002</v>
      </c>
      <c r="L5" s="242">
        <v>0.97192645194435001</v>
      </c>
      <c r="M5" s="242">
        <v>0.86719134687982002</v>
      </c>
      <c r="N5" s="242">
        <v>1.23864252056414</v>
      </c>
      <c r="O5" s="242">
        <v>1.7041898240042399</v>
      </c>
      <c r="P5" s="242">
        <v>2.0289957567185302</v>
      </c>
    </row>
    <row r="6" spans="1:17" x14ac:dyDescent="0.25">
      <c r="A6" s="208" t="s">
        <v>81</v>
      </c>
      <c r="B6" s="255">
        <v>0.59864540091762997</v>
      </c>
      <c r="C6" s="255">
        <v>0.90468853180718001</v>
      </c>
      <c r="D6" s="255">
        <v>1.0320284697508899</v>
      </c>
      <c r="E6" s="255">
        <v>1.10672802980495</v>
      </c>
      <c r="F6" s="255">
        <v>1.45980565371025</v>
      </c>
      <c r="G6" s="255">
        <v>1.8763280917977101</v>
      </c>
      <c r="H6" s="255">
        <v>1.7682680662091199</v>
      </c>
      <c r="I6" s="255">
        <v>1.9097774244833099</v>
      </c>
      <c r="J6" s="255">
        <v>2.4586241276171501</v>
      </c>
      <c r="K6" s="255">
        <v>3.0260428670200499</v>
      </c>
      <c r="L6" s="255">
        <v>3.1545275590551198</v>
      </c>
      <c r="M6" s="255">
        <v>3.4096576739968301</v>
      </c>
      <c r="N6" s="255">
        <v>3.2026143790849702</v>
      </c>
      <c r="O6" s="255">
        <v>3.06176665928714</v>
      </c>
      <c r="P6" s="255">
        <v>2.797264504743</v>
      </c>
      <c r="Q6" s="96"/>
    </row>
    <row r="7" spans="1:17" x14ac:dyDescent="0.25">
      <c r="A7" s="106" t="s">
        <v>79</v>
      </c>
      <c r="B7" s="242">
        <v>1.4118545256533701</v>
      </c>
      <c r="C7" s="242">
        <v>1.4661785011797199</v>
      </c>
      <c r="D7" s="242">
        <v>1.57383273648356</v>
      </c>
      <c r="E7" s="242">
        <v>1.6781696435539999</v>
      </c>
      <c r="F7" s="242">
        <v>1.83013111508774</v>
      </c>
      <c r="G7" s="242">
        <v>2.55937991309899</v>
      </c>
      <c r="H7" s="242">
        <v>2.7541749941631699</v>
      </c>
      <c r="I7" s="242">
        <v>2.98334925788033</v>
      </c>
      <c r="J7" s="242">
        <v>3.1720207995465999</v>
      </c>
      <c r="K7" s="242">
        <v>3.0847134504634299</v>
      </c>
      <c r="L7" s="242">
        <v>3.12777810716375</v>
      </c>
      <c r="M7" s="242">
        <v>3.4418241471272499</v>
      </c>
      <c r="N7" s="242">
        <v>3.7848145277318199</v>
      </c>
      <c r="O7" s="242">
        <v>4.1039717345349196</v>
      </c>
      <c r="P7" s="242">
        <v>4.4532628832640899</v>
      </c>
      <c r="Q7" s="96"/>
    </row>
    <row r="8" spans="1:17" x14ac:dyDescent="0.25">
      <c r="A8" s="106" t="s">
        <v>99</v>
      </c>
      <c r="B8" s="242">
        <v>1.79701539182749</v>
      </c>
      <c r="C8" s="242">
        <v>1.9620072243444799</v>
      </c>
      <c r="D8" s="242">
        <v>2.07593833694273</v>
      </c>
      <c r="E8" s="242">
        <v>1.9598210822969699</v>
      </c>
      <c r="F8" s="242">
        <v>2.1451226616609498</v>
      </c>
      <c r="G8" s="242">
        <v>2.5318111080596899</v>
      </c>
      <c r="H8" s="242">
        <v>2.91280889037691</v>
      </c>
      <c r="I8" s="242">
        <v>3.1876511065650002</v>
      </c>
      <c r="J8" s="242">
        <v>3.6932367149758498</v>
      </c>
      <c r="K8" s="242">
        <v>4.0665434380776402</v>
      </c>
      <c r="L8" s="242">
        <v>4.3364768205141297</v>
      </c>
      <c r="M8" s="242">
        <v>5.9036822745539501</v>
      </c>
      <c r="N8" s="242">
        <v>6.1292206413251202</v>
      </c>
      <c r="O8" s="242">
        <v>6.29029212634532</v>
      </c>
      <c r="P8" s="242">
        <v>6.2155677385627897</v>
      </c>
      <c r="Q8" s="96"/>
    </row>
    <row r="9" spans="1:17" x14ac:dyDescent="0.25">
      <c r="A9" s="106" t="s">
        <v>84</v>
      </c>
      <c r="B9" s="242">
        <v>5.1740217611678103</v>
      </c>
      <c r="C9" s="242">
        <v>5.3556377455803998</v>
      </c>
      <c r="D9" s="242">
        <v>5.3307726602421202</v>
      </c>
      <c r="E9" s="242">
        <v>5.6444924556573897</v>
      </c>
      <c r="F9" s="242">
        <v>5.63075694998785</v>
      </c>
      <c r="G9" s="242">
        <v>5.8085558146820304</v>
      </c>
      <c r="H9" s="242">
        <v>5.9025913529553904</v>
      </c>
      <c r="I9" s="242">
        <v>5.8989136688212804</v>
      </c>
      <c r="J9" s="242">
        <v>6.0130402881536797</v>
      </c>
      <c r="K9" s="242">
        <v>6.1477082075028502</v>
      </c>
      <c r="L9" s="242">
        <v>6.2247495896284901</v>
      </c>
      <c r="M9" s="242">
        <v>6.2740343488846504</v>
      </c>
      <c r="N9" s="242">
        <v>6.48000389534507</v>
      </c>
      <c r="O9" s="242">
        <v>6.4150730068484298</v>
      </c>
      <c r="P9" s="242">
        <v>6.3498108610630304</v>
      </c>
      <c r="Q9" s="96"/>
    </row>
    <row r="10" spans="1:17" x14ac:dyDescent="0.25">
      <c r="A10" s="106" t="s">
        <v>88</v>
      </c>
      <c r="B10" s="242">
        <v>4.12649302321491</v>
      </c>
      <c r="C10" s="242">
        <v>4.2619770405705104</v>
      </c>
      <c r="D10" s="242">
        <v>4.2757639395827098</v>
      </c>
      <c r="E10" s="242">
        <v>4.2492227074729598</v>
      </c>
      <c r="F10" s="242">
        <v>4.2887631002991897</v>
      </c>
      <c r="G10" s="242">
        <v>4.41990393500756</v>
      </c>
      <c r="H10" s="242">
        <v>4.4064845361601801</v>
      </c>
      <c r="I10" s="242">
        <v>4.3748079692027799</v>
      </c>
      <c r="J10" s="242">
        <v>4.7751874127751401</v>
      </c>
      <c r="K10" s="242">
        <v>5.3042573319421003</v>
      </c>
      <c r="L10" s="242">
        <v>5.7476040714382597</v>
      </c>
      <c r="M10" s="242">
        <v>6.69211794076777</v>
      </c>
      <c r="N10" s="242">
        <v>7.3229608901645999</v>
      </c>
      <c r="O10" s="242">
        <v>7.8336846261489601</v>
      </c>
      <c r="P10" s="242">
        <v>8.0108787248698405</v>
      </c>
      <c r="Q10" s="96"/>
    </row>
    <row r="11" spans="1:17" x14ac:dyDescent="0.25">
      <c r="A11" s="106" t="s">
        <v>94</v>
      </c>
      <c r="B11" s="242"/>
      <c r="C11" s="242">
        <v>7.2165016501650197</v>
      </c>
      <c r="D11" s="242"/>
      <c r="E11" s="242">
        <v>7.3880856760374902</v>
      </c>
      <c r="F11" s="242">
        <v>7.0556446225784901</v>
      </c>
      <c r="G11" s="242">
        <v>6.7098951507208398</v>
      </c>
      <c r="H11" s="242">
        <v>7.0578282828282903</v>
      </c>
      <c r="I11" s="242">
        <v>7.2020408163265301</v>
      </c>
      <c r="J11" s="242">
        <v>7.4735925710969298</v>
      </c>
      <c r="K11" s="242">
        <v>7.48728562980485</v>
      </c>
      <c r="L11" s="242">
        <v>7.5099099099099096</v>
      </c>
      <c r="M11" s="242">
        <v>7.6498216409036903</v>
      </c>
      <c r="N11" s="242">
        <v>7.7511627906976797</v>
      </c>
      <c r="O11" s="242">
        <v>7.7980437284234796</v>
      </c>
      <c r="P11" s="242">
        <v>8.1329545454545507</v>
      </c>
      <c r="Q11" s="96"/>
    </row>
    <row r="12" spans="1:17" x14ac:dyDescent="0.25">
      <c r="A12" s="106" t="s">
        <v>82</v>
      </c>
      <c r="B12" s="242">
        <v>11.542943035233</v>
      </c>
      <c r="C12" s="242">
        <v>12.596777598030499</v>
      </c>
      <c r="D12" s="242">
        <v>12.691640096619199</v>
      </c>
      <c r="E12" s="242">
        <v>14.133097832594901</v>
      </c>
      <c r="F12" s="242">
        <v>13.964858904963</v>
      </c>
      <c r="G12" s="242">
        <v>12.8702723466071</v>
      </c>
      <c r="H12" s="242">
        <v>13.0253112818161</v>
      </c>
      <c r="I12" s="242">
        <v>12.2694903261779</v>
      </c>
      <c r="J12" s="242">
        <v>13.1439794117647</v>
      </c>
      <c r="K12" s="242">
        <v>13.3854231989126</v>
      </c>
      <c r="L12" s="242">
        <v>13.119417802726501</v>
      </c>
      <c r="M12" s="242">
        <v>12.969007629273801</v>
      </c>
      <c r="N12" s="242">
        <v>13.0222172477475</v>
      </c>
      <c r="O12" s="242">
        <v>12.5994224889594</v>
      </c>
      <c r="P12" s="242">
        <v>12.2219743765729</v>
      </c>
      <c r="Q12" s="96"/>
    </row>
    <row r="13" spans="1:17" x14ac:dyDescent="0.25">
      <c r="A13" s="106" t="s">
        <v>80</v>
      </c>
      <c r="B13" s="242"/>
      <c r="C13" s="242">
        <v>5.1526962092899096</v>
      </c>
      <c r="D13" s="242">
        <v>8.4524959742351093</v>
      </c>
      <c r="E13" s="242">
        <v>8.0249941888928102</v>
      </c>
      <c r="F13" s="242">
        <v>8.7380868439615895</v>
      </c>
      <c r="G13" s="242">
        <v>9.5574842381532008</v>
      </c>
      <c r="H13" s="242">
        <v>9.3499356728232197</v>
      </c>
      <c r="I13" s="242">
        <v>9.7529291900152906</v>
      </c>
      <c r="J13" s="242">
        <v>11.7352239217653</v>
      </c>
      <c r="K13" s="242">
        <v>12.482190324295599</v>
      </c>
      <c r="L13" s="242">
        <v>12.6030990592142</v>
      </c>
      <c r="M13" s="242">
        <v>13.168409466152999</v>
      </c>
      <c r="N13" s="242">
        <v>13.4637016574586</v>
      </c>
      <c r="O13" s="242">
        <v>13.1266813671444</v>
      </c>
      <c r="P13" s="242">
        <v>13.148260869565201</v>
      </c>
      <c r="Q13" s="96"/>
    </row>
    <row r="14" spans="1:17" x14ac:dyDescent="0.25">
      <c r="A14" s="106" t="s">
        <v>6</v>
      </c>
      <c r="B14" s="242">
        <v>3.93134016635869</v>
      </c>
      <c r="C14" s="242">
        <v>5.3805048825928399</v>
      </c>
      <c r="D14" s="242">
        <v>5.4832424658977796</v>
      </c>
      <c r="E14" s="242">
        <v>5.93956964406346</v>
      </c>
      <c r="F14" s="242">
        <v>6.08041830682832</v>
      </c>
      <c r="G14" s="242">
        <v>7.18261023774006</v>
      </c>
      <c r="H14" s="242">
        <v>8.0532290481943392</v>
      </c>
      <c r="I14" s="242">
        <v>8.5383748812610207</v>
      </c>
      <c r="J14" s="242">
        <v>9.4005735901811303</v>
      </c>
      <c r="K14" s="242">
        <v>9.7352474717679804</v>
      </c>
      <c r="L14" s="242">
        <v>10.504410838206599</v>
      </c>
      <c r="M14" s="242">
        <v>11.3780246643234</v>
      </c>
      <c r="N14" s="242">
        <v>12.3982866090517</v>
      </c>
      <c r="O14" s="242">
        <v>12.5873029634816</v>
      </c>
      <c r="P14" s="242">
        <v>13.3938832170184</v>
      </c>
      <c r="Q14" s="96"/>
    </row>
    <row r="15" spans="1:17" x14ac:dyDescent="0.25">
      <c r="A15" s="106" t="s">
        <v>101</v>
      </c>
      <c r="B15" s="242"/>
      <c r="C15" s="242">
        <v>9.4941686027862495</v>
      </c>
      <c r="D15" s="242"/>
      <c r="E15" s="242">
        <v>9.9137870855148407</v>
      </c>
      <c r="F15" s="242">
        <v>9.9876456053653406</v>
      </c>
      <c r="G15" s="242">
        <v>12.916930658218901</v>
      </c>
      <c r="H15" s="242">
        <v>13.049498096227101</v>
      </c>
      <c r="I15" s="242">
        <v>9.7165380744716607</v>
      </c>
      <c r="J15" s="242">
        <v>10.9796052631579</v>
      </c>
      <c r="K15" s="242">
        <v>10.0020394289599</v>
      </c>
      <c r="L15" s="242">
        <v>10.204492122024799</v>
      </c>
      <c r="M15" s="242">
        <v>9.5941080196399398</v>
      </c>
      <c r="N15" s="242">
        <v>9.8951979234263501</v>
      </c>
      <c r="O15" s="242">
        <v>13.8806306306306</v>
      </c>
      <c r="P15" s="242">
        <v>14.1326335877863</v>
      </c>
      <c r="Q15" s="96"/>
    </row>
    <row r="16" spans="1:17" x14ac:dyDescent="0.25">
      <c r="A16" s="106" t="s">
        <v>89</v>
      </c>
      <c r="B16" s="242"/>
      <c r="C16" s="242"/>
      <c r="D16" s="242"/>
      <c r="E16" s="242"/>
      <c r="F16" s="242"/>
      <c r="G16" s="242"/>
      <c r="H16" s="242"/>
      <c r="I16" s="242"/>
      <c r="J16" s="242"/>
      <c r="K16" s="242"/>
      <c r="L16" s="242">
        <v>18.898039527850401</v>
      </c>
      <c r="M16" s="242">
        <v>20.4473250184089</v>
      </c>
      <c r="N16" s="242">
        <v>22.7793263437256</v>
      </c>
      <c r="O16" s="242">
        <v>21.497651158954099</v>
      </c>
      <c r="P16" s="242"/>
      <c r="Q16" s="9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zoomScaleNormal="100" workbookViewId="0">
      <selection activeCell="T12" sqref="T12"/>
    </sheetView>
  </sheetViews>
  <sheetFormatPr defaultRowHeight="15" x14ac:dyDescent="0.25"/>
  <cols>
    <col min="1" max="1" width="33.42578125" customWidth="1"/>
    <col min="2" max="2" width="19.5703125" customWidth="1"/>
    <col min="3" max="19" width="6.42578125" customWidth="1"/>
  </cols>
  <sheetData>
    <row r="1" spans="1:18" s="96" customFormat="1" x14ac:dyDescent="0.25">
      <c r="A1" s="8" t="s">
        <v>575</v>
      </c>
    </row>
    <row r="2" spans="1:18" s="96" customFormat="1" x14ac:dyDescent="0.25">
      <c r="A2" s="8" t="s">
        <v>553</v>
      </c>
    </row>
    <row r="3" spans="1:18" s="96" customFormat="1" x14ac:dyDescent="0.25"/>
    <row r="4" spans="1:18" x14ac:dyDescent="0.25">
      <c r="A4" s="106" t="s">
        <v>388</v>
      </c>
      <c r="B4" s="106">
        <v>1998</v>
      </c>
      <c r="C4" s="106">
        <v>1999</v>
      </c>
      <c r="D4" s="106">
        <v>2000</v>
      </c>
      <c r="E4" s="106">
        <v>2001</v>
      </c>
      <c r="F4" s="106">
        <v>2002</v>
      </c>
      <c r="G4" s="106">
        <v>2003</v>
      </c>
      <c r="H4" s="106">
        <v>2004</v>
      </c>
      <c r="I4" s="106">
        <v>2005</v>
      </c>
      <c r="J4" s="106">
        <v>2006</v>
      </c>
      <c r="K4" s="106">
        <v>2007</v>
      </c>
      <c r="L4" s="106">
        <v>2008</v>
      </c>
      <c r="M4" s="106">
        <v>2009</v>
      </c>
      <c r="N4" s="106">
        <v>2010</v>
      </c>
      <c r="O4" s="106">
        <v>2011</v>
      </c>
      <c r="P4" s="106">
        <v>2012</v>
      </c>
      <c r="Q4" s="106">
        <v>2013</v>
      </c>
      <c r="R4" s="106">
        <v>2014</v>
      </c>
    </row>
    <row r="5" spans="1:18" x14ac:dyDescent="0.25">
      <c r="A5" s="106" t="s">
        <v>379</v>
      </c>
      <c r="B5" s="106">
        <v>12</v>
      </c>
      <c r="C5" s="106">
        <v>20</v>
      </c>
      <c r="D5" s="106">
        <v>18</v>
      </c>
      <c r="E5" s="106">
        <v>19</v>
      </c>
      <c r="F5" s="106">
        <v>25</v>
      </c>
      <c r="G5" s="106">
        <v>36</v>
      </c>
      <c r="H5" s="106">
        <v>49</v>
      </c>
      <c r="I5" s="106">
        <v>43</v>
      </c>
      <c r="J5" s="106">
        <v>25</v>
      </c>
      <c r="K5" s="106">
        <v>45</v>
      </c>
      <c r="L5" s="106">
        <v>37</v>
      </c>
      <c r="M5" s="106">
        <v>32</v>
      </c>
      <c r="N5" s="106">
        <v>32</v>
      </c>
      <c r="O5" s="106">
        <v>38</v>
      </c>
      <c r="P5" s="106">
        <v>26</v>
      </c>
      <c r="Q5" s="106">
        <v>22</v>
      </c>
      <c r="R5" s="106">
        <v>18</v>
      </c>
    </row>
    <row r="6" spans="1:18" x14ac:dyDescent="0.25">
      <c r="A6" s="106" t="s">
        <v>382</v>
      </c>
      <c r="B6" s="106">
        <v>0</v>
      </c>
      <c r="C6" s="106">
        <v>0</v>
      </c>
      <c r="D6" s="106">
        <v>0</v>
      </c>
      <c r="E6" s="106"/>
      <c r="F6" s="106">
        <v>0</v>
      </c>
      <c r="G6" s="106">
        <v>1</v>
      </c>
      <c r="H6" s="106">
        <v>1</v>
      </c>
      <c r="I6" s="106">
        <v>1</v>
      </c>
      <c r="J6" s="106">
        <v>3</v>
      </c>
      <c r="K6" s="106">
        <v>4</v>
      </c>
      <c r="L6" s="106">
        <v>2</v>
      </c>
      <c r="M6" s="106">
        <v>3</v>
      </c>
      <c r="N6" s="106">
        <v>5</v>
      </c>
      <c r="O6" s="106">
        <v>4</v>
      </c>
      <c r="P6" s="106">
        <v>6</v>
      </c>
      <c r="Q6" s="106">
        <v>8</v>
      </c>
      <c r="R6" s="106">
        <v>8</v>
      </c>
    </row>
    <row r="7" spans="1:18" x14ac:dyDescent="0.25">
      <c r="A7" s="106" t="s">
        <v>381</v>
      </c>
      <c r="B7" s="106">
        <v>7</v>
      </c>
      <c r="C7" s="106">
        <v>7</v>
      </c>
      <c r="D7" s="106">
        <v>3</v>
      </c>
      <c r="E7" s="106">
        <v>6</v>
      </c>
      <c r="F7" s="106">
        <v>5</v>
      </c>
      <c r="G7" s="106">
        <v>3</v>
      </c>
      <c r="H7" s="106">
        <v>6</v>
      </c>
      <c r="I7" s="106">
        <v>11</v>
      </c>
      <c r="J7" s="106">
        <v>11</v>
      </c>
      <c r="K7" s="106">
        <v>6</v>
      </c>
      <c r="L7" s="106">
        <v>4</v>
      </c>
      <c r="M7" s="106">
        <v>1</v>
      </c>
      <c r="N7" s="106">
        <v>2</v>
      </c>
      <c r="O7" s="106">
        <v>4</v>
      </c>
      <c r="P7" s="106">
        <v>3</v>
      </c>
      <c r="Q7" s="106">
        <v>1</v>
      </c>
      <c r="R7" s="106">
        <v>1</v>
      </c>
    </row>
    <row r="8" spans="1:18" x14ac:dyDescent="0.25">
      <c r="A8" s="106" t="s">
        <v>380</v>
      </c>
      <c r="B8" s="106">
        <v>10</v>
      </c>
      <c r="C8" s="106">
        <v>12</v>
      </c>
      <c r="D8" s="106">
        <v>11</v>
      </c>
      <c r="E8" s="106">
        <v>12</v>
      </c>
      <c r="F8" s="106">
        <v>14</v>
      </c>
      <c r="G8" s="106">
        <v>11</v>
      </c>
      <c r="H8" s="106">
        <v>27</v>
      </c>
      <c r="I8" s="106">
        <v>31</v>
      </c>
      <c r="J8" s="106">
        <v>27</v>
      </c>
      <c r="K8" s="106">
        <v>24</v>
      </c>
      <c r="L8" s="106">
        <v>53</v>
      </c>
      <c r="M8" s="106">
        <v>46</v>
      </c>
      <c r="N8" s="106">
        <v>46</v>
      </c>
      <c r="O8" s="106">
        <v>42</v>
      </c>
      <c r="P8" s="106">
        <v>32</v>
      </c>
      <c r="Q8" s="106">
        <v>33</v>
      </c>
      <c r="R8" s="106">
        <v>35</v>
      </c>
    </row>
    <row r="9" spans="1:18" x14ac:dyDescent="0.25">
      <c r="A9" s="106" t="s">
        <v>384</v>
      </c>
      <c r="B9" s="106"/>
      <c r="C9" s="106"/>
      <c r="D9" s="106"/>
      <c r="E9" s="106"/>
      <c r="F9" s="106"/>
      <c r="G9" s="106">
        <v>1</v>
      </c>
      <c r="H9" s="106">
        <v>2</v>
      </c>
      <c r="I9" s="106">
        <v>1</v>
      </c>
      <c r="J9" s="106">
        <v>5</v>
      </c>
      <c r="K9" s="106">
        <v>3</v>
      </c>
      <c r="L9" s="106">
        <v>5</v>
      </c>
      <c r="M9" s="106">
        <v>6</v>
      </c>
      <c r="N9" s="106">
        <v>4</v>
      </c>
      <c r="O9" s="106">
        <v>6</v>
      </c>
      <c r="P9" s="106">
        <v>4</v>
      </c>
      <c r="Q9" s="106">
        <v>3</v>
      </c>
      <c r="R9" s="106">
        <v>3</v>
      </c>
    </row>
    <row r="10" spans="1:18" x14ac:dyDescent="0.25">
      <c r="A10" s="106" t="s">
        <v>385</v>
      </c>
      <c r="B10" s="106">
        <v>33</v>
      </c>
      <c r="C10" s="106">
        <v>30</v>
      </c>
      <c r="D10" s="106">
        <v>22</v>
      </c>
      <c r="E10" s="106">
        <v>10</v>
      </c>
      <c r="F10" s="106">
        <v>9</v>
      </c>
      <c r="G10" s="106">
        <v>20</v>
      </c>
      <c r="H10" s="106">
        <v>21</v>
      </c>
      <c r="I10" s="106">
        <v>55</v>
      </c>
      <c r="J10" s="106">
        <v>53</v>
      </c>
      <c r="K10" s="106">
        <v>71</v>
      </c>
      <c r="L10" s="106">
        <v>130</v>
      </c>
      <c r="M10" s="106">
        <v>178</v>
      </c>
      <c r="N10" s="106">
        <v>196</v>
      </c>
      <c r="O10" s="106">
        <v>180</v>
      </c>
      <c r="P10" s="106">
        <v>176</v>
      </c>
      <c r="Q10" s="106">
        <v>175</v>
      </c>
      <c r="R10" s="106">
        <v>180</v>
      </c>
    </row>
    <row r="11" spans="1:18" x14ac:dyDescent="0.25">
      <c r="A11" s="106" t="s">
        <v>386</v>
      </c>
      <c r="B11" s="106">
        <f t="shared" ref="B11:R11" si="0">B29+B34</f>
        <v>9</v>
      </c>
      <c r="C11" s="106">
        <f t="shared" si="0"/>
        <v>17</v>
      </c>
      <c r="D11" s="106">
        <f t="shared" si="0"/>
        <v>10</v>
      </c>
      <c r="E11" s="106">
        <f t="shared" si="0"/>
        <v>19</v>
      </c>
      <c r="F11" s="106">
        <f t="shared" si="0"/>
        <v>21</v>
      </c>
      <c r="G11" s="106">
        <f t="shared" si="0"/>
        <v>19</v>
      </c>
      <c r="H11" s="106">
        <f t="shared" si="0"/>
        <v>14</v>
      </c>
      <c r="I11" s="106">
        <f t="shared" si="0"/>
        <v>20</v>
      </c>
      <c r="J11" s="106">
        <f t="shared" si="0"/>
        <v>28</v>
      </c>
      <c r="K11" s="106">
        <f t="shared" si="0"/>
        <v>26</v>
      </c>
      <c r="L11" s="106">
        <f t="shared" si="0"/>
        <v>0</v>
      </c>
      <c r="M11" s="106">
        <f t="shared" si="0"/>
        <v>0</v>
      </c>
      <c r="N11" s="106">
        <f t="shared" si="0"/>
        <v>0</v>
      </c>
      <c r="O11" s="106">
        <f t="shared" si="0"/>
        <v>0</v>
      </c>
      <c r="P11" s="106">
        <f t="shared" si="0"/>
        <v>0</v>
      </c>
      <c r="Q11" s="106">
        <f t="shared" si="0"/>
        <v>0</v>
      </c>
      <c r="R11" s="106">
        <f t="shared" si="0"/>
        <v>0</v>
      </c>
    </row>
    <row r="12" spans="1:18" x14ac:dyDescent="0.25">
      <c r="A12" s="106" t="s">
        <v>387</v>
      </c>
      <c r="B12" s="106">
        <f t="shared" ref="B12:R12" si="1">B31+B32+B33</f>
        <v>11</v>
      </c>
      <c r="C12" s="106">
        <f t="shared" si="1"/>
        <v>0</v>
      </c>
      <c r="D12" s="106">
        <f t="shared" si="1"/>
        <v>0</v>
      </c>
      <c r="E12" s="106">
        <f t="shared" si="1"/>
        <v>0</v>
      </c>
      <c r="F12" s="106">
        <f t="shared" si="1"/>
        <v>0</v>
      </c>
      <c r="G12" s="106">
        <f t="shared" si="1"/>
        <v>42</v>
      </c>
      <c r="H12" s="106">
        <f t="shared" si="1"/>
        <v>2</v>
      </c>
      <c r="I12" s="106">
        <f t="shared" si="1"/>
        <v>3</v>
      </c>
      <c r="J12" s="106">
        <f t="shared" si="1"/>
        <v>3</v>
      </c>
      <c r="K12" s="106">
        <f t="shared" si="1"/>
        <v>1</v>
      </c>
      <c r="L12" s="106">
        <f t="shared" si="1"/>
        <v>0</v>
      </c>
      <c r="M12" s="106">
        <f t="shared" si="1"/>
        <v>6</v>
      </c>
      <c r="N12" s="106">
        <f t="shared" si="1"/>
        <v>2</v>
      </c>
      <c r="O12" s="106">
        <f t="shared" si="1"/>
        <v>4</v>
      </c>
      <c r="P12" s="106">
        <f t="shared" si="1"/>
        <v>5</v>
      </c>
      <c r="Q12" s="106">
        <f t="shared" si="1"/>
        <v>6</v>
      </c>
      <c r="R12" s="106">
        <f t="shared" si="1"/>
        <v>7</v>
      </c>
    </row>
    <row r="13" spans="1:18" x14ac:dyDescent="0.25">
      <c r="A13" s="106" t="s">
        <v>383</v>
      </c>
      <c r="B13" s="106">
        <f>SUM(B5:B12)</f>
        <v>82</v>
      </c>
      <c r="C13" s="106">
        <f t="shared" ref="C13:R13" si="2">SUM(C5:C12)</f>
        <v>86</v>
      </c>
      <c r="D13" s="106">
        <f t="shared" si="2"/>
        <v>64</v>
      </c>
      <c r="E13" s="106">
        <f t="shared" si="2"/>
        <v>66</v>
      </c>
      <c r="F13" s="106">
        <f t="shared" si="2"/>
        <v>74</v>
      </c>
      <c r="G13" s="106">
        <f t="shared" si="2"/>
        <v>133</v>
      </c>
      <c r="H13" s="106">
        <f t="shared" si="2"/>
        <v>122</v>
      </c>
      <c r="I13" s="106">
        <f t="shared" si="2"/>
        <v>165</v>
      </c>
      <c r="J13" s="106">
        <f t="shared" si="2"/>
        <v>155</v>
      </c>
      <c r="K13" s="106">
        <f t="shared" si="2"/>
        <v>180</v>
      </c>
      <c r="L13" s="106">
        <f t="shared" si="2"/>
        <v>231</v>
      </c>
      <c r="M13" s="106">
        <f t="shared" si="2"/>
        <v>272</v>
      </c>
      <c r="N13" s="106">
        <f t="shared" si="2"/>
        <v>287</v>
      </c>
      <c r="O13" s="106">
        <f t="shared" si="2"/>
        <v>278</v>
      </c>
      <c r="P13" s="106">
        <f t="shared" si="2"/>
        <v>252</v>
      </c>
      <c r="Q13" s="106">
        <f t="shared" si="2"/>
        <v>248</v>
      </c>
      <c r="R13" s="106">
        <f t="shared" si="2"/>
        <v>252</v>
      </c>
    </row>
    <row r="20" spans="1:18" s="96" customFormat="1" x14ac:dyDescent="0.25">
      <c r="A20" t="s">
        <v>398</v>
      </c>
    </row>
    <row r="21" spans="1:18" x14ac:dyDescent="0.25">
      <c r="B21" s="6"/>
    </row>
    <row r="22" spans="1:18" x14ac:dyDescent="0.25">
      <c r="A22" s="1"/>
      <c r="B22" s="1">
        <v>1998</v>
      </c>
      <c r="C22" s="1">
        <v>1999</v>
      </c>
      <c r="D22" s="1">
        <v>2000</v>
      </c>
      <c r="E22" s="1">
        <v>2001</v>
      </c>
      <c r="F22" s="1">
        <v>2002</v>
      </c>
      <c r="G22" s="1">
        <v>2003</v>
      </c>
      <c r="H22" s="1">
        <v>2004</v>
      </c>
      <c r="I22" s="1">
        <v>2005</v>
      </c>
      <c r="J22" s="1">
        <v>2006</v>
      </c>
      <c r="K22" s="1">
        <v>2007</v>
      </c>
      <c r="L22" s="1">
        <v>2008</v>
      </c>
      <c r="M22" s="1">
        <v>2009</v>
      </c>
      <c r="N22" s="1">
        <v>2010</v>
      </c>
      <c r="O22" s="1">
        <v>2011</v>
      </c>
      <c r="P22" s="1">
        <v>2012</v>
      </c>
      <c r="Q22" s="1">
        <v>2013</v>
      </c>
      <c r="R22" s="1">
        <v>2014</v>
      </c>
    </row>
    <row r="23" spans="1:18" x14ac:dyDescent="0.25">
      <c r="A23" s="1" t="s">
        <v>383</v>
      </c>
      <c r="B23" s="1">
        <v>83</v>
      </c>
      <c r="C23" s="1">
        <v>89</v>
      </c>
      <c r="D23" s="1">
        <v>65</v>
      </c>
      <c r="E23" s="1">
        <v>68</v>
      </c>
      <c r="F23" s="1">
        <v>74</v>
      </c>
      <c r="G23" s="1">
        <v>133</v>
      </c>
      <c r="H23" s="1">
        <v>122</v>
      </c>
      <c r="I23" s="1">
        <v>165</v>
      </c>
      <c r="J23" s="1">
        <v>155</v>
      </c>
      <c r="K23" s="1">
        <v>180</v>
      </c>
      <c r="L23" s="1">
        <v>234</v>
      </c>
      <c r="M23" s="1">
        <v>274</v>
      </c>
      <c r="N23" s="1">
        <v>292</v>
      </c>
      <c r="O23" s="1">
        <v>280</v>
      </c>
      <c r="P23" s="1">
        <v>255</v>
      </c>
      <c r="Q23" s="1">
        <v>248</v>
      </c>
      <c r="R23" s="1">
        <v>254</v>
      </c>
    </row>
    <row r="24" spans="1:18" x14ac:dyDescent="0.25">
      <c r="A24" s="1" t="s">
        <v>379</v>
      </c>
      <c r="B24" s="1">
        <v>12</v>
      </c>
      <c r="C24" s="1">
        <v>20</v>
      </c>
      <c r="D24" s="1">
        <v>18</v>
      </c>
      <c r="E24" s="1">
        <v>19</v>
      </c>
      <c r="F24" s="1">
        <v>25</v>
      </c>
      <c r="G24" s="1">
        <v>36</v>
      </c>
      <c r="H24" s="1">
        <v>49</v>
      </c>
      <c r="I24" s="1">
        <v>43</v>
      </c>
      <c r="J24" s="1">
        <v>25</v>
      </c>
      <c r="K24" s="1">
        <v>45</v>
      </c>
      <c r="L24" s="1">
        <v>37</v>
      </c>
      <c r="M24" s="1">
        <v>32</v>
      </c>
      <c r="N24" s="1">
        <v>32</v>
      </c>
      <c r="O24" s="1">
        <v>38</v>
      </c>
      <c r="P24" s="1">
        <v>26</v>
      </c>
      <c r="Q24" s="1">
        <v>22</v>
      </c>
      <c r="R24" s="1">
        <v>18</v>
      </c>
    </row>
    <row r="25" spans="1:18" x14ac:dyDescent="0.25">
      <c r="A25" s="1" t="s">
        <v>389</v>
      </c>
      <c r="B25" s="1">
        <v>0</v>
      </c>
      <c r="C25" s="1">
        <v>0</v>
      </c>
      <c r="D25" s="1">
        <v>0</v>
      </c>
      <c r="E25" s="1" t="s">
        <v>200</v>
      </c>
      <c r="F25" s="1">
        <v>0</v>
      </c>
      <c r="G25" s="1">
        <v>1</v>
      </c>
      <c r="H25" s="1">
        <v>1</v>
      </c>
      <c r="I25" s="1">
        <v>1</v>
      </c>
      <c r="J25" s="1">
        <v>3</v>
      </c>
      <c r="K25" s="1">
        <v>4</v>
      </c>
      <c r="L25" s="1">
        <v>2</v>
      </c>
      <c r="M25" s="1">
        <v>3</v>
      </c>
      <c r="N25" s="1">
        <v>5</v>
      </c>
      <c r="O25" s="1">
        <v>4</v>
      </c>
      <c r="P25" s="1">
        <v>6</v>
      </c>
      <c r="Q25" s="1">
        <v>8</v>
      </c>
      <c r="R25" s="1">
        <v>8</v>
      </c>
    </row>
    <row r="26" spans="1:18" x14ac:dyDescent="0.25">
      <c r="A26" s="1" t="s">
        <v>390</v>
      </c>
      <c r="B26" s="1">
        <v>7</v>
      </c>
      <c r="C26" s="1">
        <v>7</v>
      </c>
      <c r="D26" s="1">
        <v>3</v>
      </c>
      <c r="E26" s="1">
        <v>6</v>
      </c>
      <c r="F26" s="1">
        <v>5</v>
      </c>
      <c r="G26" s="1">
        <v>3</v>
      </c>
      <c r="H26" s="1">
        <v>6</v>
      </c>
      <c r="I26" s="1">
        <v>11</v>
      </c>
      <c r="J26" s="1">
        <v>11</v>
      </c>
      <c r="K26" s="1">
        <v>6</v>
      </c>
      <c r="L26" s="1">
        <v>4</v>
      </c>
      <c r="M26" s="1">
        <v>1</v>
      </c>
      <c r="N26" s="1">
        <v>2</v>
      </c>
      <c r="O26" s="1">
        <v>4</v>
      </c>
      <c r="P26" s="1">
        <v>3</v>
      </c>
      <c r="Q26" s="1">
        <v>1</v>
      </c>
      <c r="R26" s="1">
        <v>1</v>
      </c>
    </row>
    <row r="27" spans="1:18" x14ac:dyDescent="0.25">
      <c r="A27" s="1" t="s">
        <v>380</v>
      </c>
      <c r="B27" s="1">
        <v>10</v>
      </c>
      <c r="C27" s="1">
        <v>12</v>
      </c>
      <c r="D27" s="1">
        <v>11</v>
      </c>
      <c r="E27" s="1">
        <v>12</v>
      </c>
      <c r="F27" s="1">
        <v>14</v>
      </c>
      <c r="G27" s="1">
        <v>11</v>
      </c>
      <c r="H27" s="1">
        <v>27</v>
      </c>
      <c r="I27" s="1">
        <v>31</v>
      </c>
      <c r="J27" s="1">
        <v>27</v>
      </c>
      <c r="K27" s="1">
        <v>24</v>
      </c>
      <c r="L27" s="1">
        <v>53</v>
      </c>
      <c r="M27" s="1">
        <v>46</v>
      </c>
      <c r="N27" s="1">
        <v>46</v>
      </c>
      <c r="O27" s="1">
        <v>42</v>
      </c>
      <c r="P27" s="1">
        <v>32</v>
      </c>
      <c r="Q27" s="1">
        <v>33</v>
      </c>
      <c r="R27" s="1">
        <v>35</v>
      </c>
    </row>
    <row r="28" spans="1:18" x14ac:dyDescent="0.25">
      <c r="A28" s="1" t="s">
        <v>393</v>
      </c>
      <c r="B28" s="1" t="s">
        <v>46</v>
      </c>
      <c r="C28" s="1" t="s">
        <v>46</v>
      </c>
      <c r="D28" s="1" t="s">
        <v>46</v>
      </c>
      <c r="E28" s="1" t="s">
        <v>46</v>
      </c>
      <c r="F28" s="1" t="s">
        <v>46</v>
      </c>
      <c r="G28" s="1">
        <v>1</v>
      </c>
      <c r="H28" s="1">
        <v>2</v>
      </c>
      <c r="I28" s="1">
        <v>1</v>
      </c>
      <c r="J28" s="1">
        <v>5</v>
      </c>
      <c r="K28" s="1">
        <v>3</v>
      </c>
      <c r="L28" s="1">
        <v>5</v>
      </c>
      <c r="M28" s="1">
        <v>6</v>
      </c>
      <c r="N28" s="1">
        <v>4</v>
      </c>
      <c r="O28" s="1">
        <v>6</v>
      </c>
      <c r="P28" s="1">
        <v>4</v>
      </c>
      <c r="Q28" s="1">
        <v>3</v>
      </c>
      <c r="R28" s="1">
        <v>3</v>
      </c>
    </row>
    <row r="29" spans="1:18" x14ac:dyDescent="0.25">
      <c r="A29" s="76" t="s">
        <v>394</v>
      </c>
      <c r="B29" s="1"/>
      <c r="C29" s="1"/>
      <c r="D29" s="1"/>
      <c r="E29" s="1"/>
      <c r="F29" s="1"/>
      <c r="G29" s="1"/>
      <c r="H29" s="1"/>
      <c r="I29" s="1"/>
      <c r="J29" s="1"/>
      <c r="K29" s="1">
        <v>0</v>
      </c>
      <c r="L29" s="1">
        <v>0</v>
      </c>
      <c r="M29" s="1">
        <v>0</v>
      </c>
      <c r="N29" s="1"/>
      <c r="O29" s="1">
        <v>0</v>
      </c>
      <c r="P29" s="1">
        <v>0</v>
      </c>
      <c r="Q29" s="1">
        <v>0</v>
      </c>
      <c r="R29" s="1">
        <v>0</v>
      </c>
    </row>
    <row r="30" spans="1:18" x14ac:dyDescent="0.25">
      <c r="A30" s="1" t="s">
        <v>392</v>
      </c>
      <c r="B30" s="1">
        <v>33</v>
      </c>
      <c r="C30" s="1">
        <v>30</v>
      </c>
      <c r="D30" s="1">
        <v>22</v>
      </c>
      <c r="E30" s="1">
        <v>10</v>
      </c>
      <c r="F30" s="1">
        <v>9</v>
      </c>
      <c r="G30" s="1">
        <v>20</v>
      </c>
      <c r="H30" s="1">
        <v>21</v>
      </c>
      <c r="I30" s="1">
        <v>55</v>
      </c>
      <c r="J30" s="1">
        <v>53</v>
      </c>
      <c r="K30" s="1">
        <v>71</v>
      </c>
      <c r="L30" s="1">
        <v>130</v>
      </c>
      <c r="M30" s="1">
        <v>178</v>
      </c>
      <c r="N30" s="1">
        <v>196</v>
      </c>
      <c r="O30" s="1">
        <v>180</v>
      </c>
      <c r="P30" s="1">
        <v>176</v>
      </c>
      <c r="Q30" s="1">
        <v>175</v>
      </c>
      <c r="R30" s="1">
        <v>180</v>
      </c>
    </row>
    <row r="31" spans="1:18" x14ac:dyDescent="0.25">
      <c r="A31" s="76" t="s">
        <v>391</v>
      </c>
      <c r="B31" s="1"/>
      <c r="C31" s="1"/>
      <c r="D31" s="1"/>
      <c r="E31" s="1"/>
      <c r="F31" s="1"/>
      <c r="G31" s="1"/>
      <c r="H31" s="1"/>
      <c r="I31" s="1"/>
      <c r="J31" s="1"/>
      <c r="K31" s="1"/>
      <c r="L31" s="1"/>
      <c r="M31" s="1">
        <v>1</v>
      </c>
      <c r="N31" s="1">
        <v>2</v>
      </c>
      <c r="O31" s="1"/>
      <c r="P31" s="1"/>
      <c r="Q31" s="1"/>
      <c r="R31" s="1"/>
    </row>
    <row r="32" spans="1:18" x14ac:dyDescent="0.25">
      <c r="A32" s="76" t="s">
        <v>395</v>
      </c>
      <c r="B32" s="1">
        <v>11</v>
      </c>
      <c r="C32" s="1"/>
      <c r="D32" s="1"/>
      <c r="E32" s="1"/>
      <c r="F32" s="1">
        <v>0</v>
      </c>
      <c r="G32" s="1">
        <v>42</v>
      </c>
      <c r="H32" s="1">
        <v>2</v>
      </c>
      <c r="I32" s="1">
        <v>3</v>
      </c>
      <c r="J32" s="1">
        <v>3</v>
      </c>
      <c r="K32" s="1">
        <v>1</v>
      </c>
      <c r="L32" s="1">
        <v>0</v>
      </c>
      <c r="M32" s="1">
        <v>0</v>
      </c>
      <c r="N32" s="1">
        <v>0</v>
      </c>
      <c r="O32" s="1">
        <v>0</v>
      </c>
      <c r="P32" s="1">
        <v>0</v>
      </c>
      <c r="Q32" s="1">
        <v>0</v>
      </c>
      <c r="R32" s="1">
        <v>0</v>
      </c>
    </row>
    <row r="33" spans="1:18" x14ac:dyDescent="0.25">
      <c r="A33" s="76" t="s">
        <v>396</v>
      </c>
      <c r="B33" s="1"/>
      <c r="C33" s="1"/>
      <c r="D33" s="1"/>
      <c r="E33" s="1"/>
      <c r="F33" s="1"/>
      <c r="G33" s="1"/>
      <c r="H33" s="1"/>
      <c r="I33" s="1"/>
      <c r="J33" s="1"/>
      <c r="K33" s="1"/>
      <c r="L33" s="1"/>
      <c r="M33" s="1">
        <v>5</v>
      </c>
      <c r="N33" s="1"/>
      <c r="O33" s="1">
        <v>4</v>
      </c>
      <c r="P33" s="1">
        <v>5</v>
      </c>
      <c r="Q33" s="1">
        <v>6</v>
      </c>
      <c r="R33" s="1">
        <v>7</v>
      </c>
    </row>
    <row r="34" spans="1:18" x14ac:dyDescent="0.25">
      <c r="A34" s="76" t="s">
        <v>397</v>
      </c>
      <c r="B34" s="1">
        <v>9</v>
      </c>
      <c r="C34" s="1">
        <v>17</v>
      </c>
      <c r="D34" s="1">
        <v>10</v>
      </c>
      <c r="E34" s="1">
        <v>19</v>
      </c>
      <c r="F34" s="1">
        <v>21</v>
      </c>
      <c r="G34" s="1">
        <v>19</v>
      </c>
      <c r="H34" s="1">
        <v>14</v>
      </c>
      <c r="I34" s="1">
        <v>20</v>
      </c>
      <c r="J34" s="1">
        <v>28</v>
      </c>
      <c r="K34" s="1">
        <v>26</v>
      </c>
      <c r="L34" s="1">
        <v>0</v>
      </c>
      <c r="M34" s="1">
        <v>0</v>
      </c>
      <c r="N34" s="1">
        <v>0</v>
      </c>
      <c r="O34" s="1">
        <v>0</v>
      </c>
      <c r="P34" s="1">
        <v>0</v>
      </c>
      <c r="Q34" s="1">
        <v>0</v>
      </c>
      <c r="R34" s="1">
        <v>0</v>
      </c>
    </row>
  </sheetData>
  <pageMargins left="0.7" right="0.7" top="0.75" bottom="0.75" header="0.3" footer="0.3"/>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K12" sqref="K12"/>
    </sheetView>
  </sheetViews>
  <sheetFormatPr defaultRowHeight="15" x14ac:dyDescent="0.25"/>
  <cols>
    <col min="1" max="1" width="32.7109375" customWidth="1"/>
    <col min="2" max="2" width="16.42578125" customWidth="1"/>
    <col min="3" max="3" width="15.5703125" customWidth="1"/>
    <col min="4" max="4" width="10.85546875" bestFit="1" customWidth="1"/>
    <col min="5" max="5" width="11.140625" customWidth="1"/>
  </cols>
  <sheetData>
    <row r="1" spans="1:5" s="96" customFormat="1" x14ac:dyDescent="0.25">
      <c r="A1" s="8" t="s">
        <v>487</v>
      </c>
    </row>
    <row r="2" spans="1:5" s="96" customFormat="1" x14ac:dyDescent="0.25">
      <c r="A2" s="8" t="s">
        <v>553</v>
      </c>
    </row>
    <row r="3" spans="1:5" s="96" customFormat="1" x14ac:dyDescent="0.25"/>
    <row r="4" spans="1:5" ht="30" x14ac:dyDescent="0.25">
      <c r="A4" s="100"/>
      <c r="B4" s="100" t="s">
        <v>411</v>
      </c>
      <c r="C4" s="100" t="s">
        <v>412</v>
      </c>
      <c r="D4" s="100" t="s">
        <v>211</v>
      </c>
      <c r="E4" s="106" t="s">
        <v>413</v>
      </c>
    </row>
    <row r="5" spans="1:5" x14ac:dyDescent="0.25">
      <c r="A5" s="32" t="s">
        <v>187</v>
      </c>
      <c r="B5" s="37">
        <v>124828.8</v>
      </c>
      <c r="C5" s="37">
        <v>20642.7</v>
      </c>
      <c r="D5" s="37">
        <f>B5+C5</f>
        <v>145471.5</v>
      </c>
      <c r="E5" s="106"/>
    </row>
    <row r="6" spans="1:5" x14ac:dyDescent="0.25">
      <c r="A6" s="32" t="s">
        <v>399</v>
      </c>
      <c r="B6" s="37"/>
      <c r="C6" s="37"/>
      <c r="D6" s="37">
        <f t="shared" ref="D6:D24" si="0">B6+C6</f>
        <v>0</v>
      </c>
      <c r="E6" s="256">
        <f t="shared" ref="E6:E25" si="1">D6/(SUM($D$6:$D$24))</f>
        <v>0</v>
      </c>
    </row>
    <row r="7" spans="1:5" x14ac:dyDescent="0.25">
      <c r="A7" s="32" t="s">
        <v>400</v>
      </c>
      <c r="B7" s="37"/>
      <c r="C7" s="37"/>
      <c r="D7" s="37">
        <f t="shared" si="0"/>
        <v>0</v>
      </c>
      <c r="E7" s="256">
        <f t="shared" si="1"/>
        <v>0</v>
      </c>
    </row>
    <row r="8" spans="1:5" x14ac:dyDescent="0.25">
      <c r="A8" s="32" t="s">
        <v>379</v>
      </c>
      <c r="B8" s="37">
        <v>26888.799999999999</v>
      </c>
      <c r="C8" s="37">
        <v>5632.5</v>
      </c>
      <c r="D8" s="37">
        <f t="shared" si="0"/>
        <v>32521.3</v>
      </c>
      <c r="E8" s="256">
        <f t="shared" si="1"/>
        <v>0.22987913449583061</v>
      </c>
    </row>
    <row r="9" spans="1:5" ht="30" x14ac:dyDescent="0.25">
      <c r="A9" s="32" t="s">
        <v>401</v>
      </c>
      <c r="B9" s="37">
        <v>13060.5</v>
      </c>
      <c r="C9" s="37">
        <v>3697.2</v>
      </c>
      <c r="D9" s="37">
        <f t="shared" si="0"/>
        <v>16757.7</v>
      </c>
      <c r="E9" s="256">
        <f t="shared" si="1"/>
        <v>0.11845300071463259</v>
      </c>
    </row>
    <row r="10" spans="1:5" ht="45" x14ac:dyDescent="0.25">
      <c r="A10" s="32" t="s">
        <v>402</v>
      </c>
      <c r="B10" s="37"/>
      <c r="C10" s="37"/>
      <c r="D10" s="37">
        <f t="shared" si="0"/>
        <v>0</v>
      </c>
      <c r="E10" s="256">
        <f t="shared" si="1"/>
        <v>0</v>
      </c>
    </row>
    <row r="11" spans="1:5" x14ac:dyDescent="0.25">
      <c r="A11" s="32" t="s">
        <v>403</v>
      </c>
      <c r="B11" s="37"/>
      <c r="C11" s="37"/>
      <c r="D11" s="37">
        <f t="shared" si="0"/>
        <v>0</v>
      </c>
      <c r="E11" s="256">
        <f t="shared" si="1"/>
        <v>0</v>
      </c>
    </row>
    <row r="12" spans="1:5" ht="30" x14ac:dyDescent="0.25">
      <c r="A12" s="32" t="s">
        <v>390</v>
      </c>
      <c r="B12" s="37">
        <v>1434.6</v>
      </c>
      <c r="C12" s="37">
        <v>2207.5</v>
      </c>
      <c r="D12" s="37">
        <f t="shared" si="0"/>
        <v>3642.1</v>
      </c>
      <c r="E12" s="256">
        <f t="shared" si="1"/>
        <v>2.574444427951111E-2</v>
      </c>
    </row>
    <row r="13" spans="1:5" x14ac:dyDescent="0.25">
      <c r="A13" s="32" t="s">
        <v>404</v>
      </c>
      <c r="B13" s="37"/>
      <c r="C13" s="37"/>
      <c r="D13" s="37">
        <f t="shared" si="0"/>
        <v>0</v>
      </c>
      <c r="E13" s="256">
        <f t="shared" si="1"/>
        <v>0</v>
      </c>
    </row>
    <row r="14" spans="1:5" ht="30" x14ac:dyDescent="0.25">
      <c r="A14" s="32" t="s">
        <v>405</v>
      </c>
      <c r="B14" s="37">
        <v>0</v>
      </c>
      <c r="C14" s="37">
        <v>0</v>
      </c>
      <c r="D14" s="37">
        <f t="shared" si="0"/>
        <v>0</v>
      </c>
      <c r="E14" s="256">
        <f t="shared" si="1"/>
        <v>0</v>
      </c>
    </row>
    <row r="15" spans="1:5" x14ac:dyDescent="0.25">
      <c r="A15" s="32" t="s">
        <v>380</v>
      </c>
      <c r="B15" s="37">
        <v>38169.599999999999</v>
      </c>
      <c r="C15" s="37">
        <v>6686.6</v>
      </c>
      <c r="D15" s="37">
        <f t="shared" si="0"/>
        <v>44856.2</v>
      </c>
      <c r="E15" s="256">
        <f t="shared" si="1"/>
        <v>0.31706925715675194</v>
      </c>
    </row>
    <row r="16" spans="1:5" x14ac:dyDescent="0.25">
      <c r="A16" s="32" t="s">
        <v>393</v>
      </c>
      <c r="B16" s="37">
        <v>13216.4</v>
      </c>
      <c r="C16" s="37">
        <v>784.6</v>
      </c>
      <c r="D16" s="37">
        <f t="shared" si="0"/>
        <v>14001</v>
      </c>
      <c r="E16" s="256">
        <f t="shared" si="1"/>
        <v>9.8967069645928191E-2</v>
      </c>
    </row>
    <row r="17" spans="1:5" x14ac:dyDescent="0.25">
      <c r="A17" s="32" t="s">
        <v>394</v>
      </c>
      <c r="B17" s="37">
        <v>0</v>
      </c>
      <c r="C17" s="37">
        <v>0</v>
      </c>
      <c r="D17" s="37">
        <f t="shared" si="0"/>
        <v>0</v>
      </c>
      <c r="E17" s="256">
        <f t="shared" si="1"/>
        <v>0</v>
      </c>
    </row>
    <row r="18" spans="1:5" ht="30" x14ac:dyDescent="0.25">
      <c r="A18" s="32" t="s">
        <v>392</v>
      </c>
      <c r="B18" s="37">
        <v>26245.200000000001</v>
      </c>
      <c r="C18" s="37">
        <v>1376.5</v>
      </c>
      <c r="D18" s="37">
        <f t="shared" si="0"/>
        <v>27621.7</v>
      </c>
      <c r="E18" s="256">
        <f t="shared" si="1"/>
        <v>0.19524596154838475</v>
      </c>
    </row>
    <row r="19" spans="1:5" ht="30" x14ac:dyDescent="0.25">
      <c r="A19" s="32" t="s">
        <v>391</v>
      </c>
      <c r="B19" s="37"/>
      <c r="C19" s="37"/>
      <c r="D19" s="37">
        <f t="shared" si="0"/>
        <v>0</v>
      </c>
      <c r="E19" s="256">
        <f t="shared" si="1"/>
        <v>0</v>
      </c>
    </row>
    <row r="20" spans="1:5" ht="30" x14ac:dyDescent="0.25">
      <c r="A20" s="32" t="s">
        <v>406</v>
      </c>
      <c r="B20" s="37">
        <v>0</v>
      </c>
      <c r="C20" s="37">
        <v>0</v>
      </c>
      <c r="D20" s="37">
        <f t="shared" si="0"/>
        <v>0</v>
      </c>
      <c r="E20" s="256">
        <f t="shared" si="1"/>
        <v>0</v>
      </c>
    </row>
    <row r="21" spans="1:5" x14ac:dyDescent="0.25">
      <c r="A21" s="32" t="s">
        <v>409</v>
      </c>
      <c r="B21" s="37">
        <v>2071.3000000000002</v>
      </c>
      <c r="C21" s="37">
        <v>0</v>
      </c>
      <c r="D21" s="37">
        <f t="shared" si="0"/>
        <v>2071.3000000000002</v>
      </c>
      <c r="E21" s="256">
        <f t="shared" si="1"/>
        <v>1.4641132158960866E-2</v>
      </c>
    </row>
    <row r="22" spans="1:5" x14ac:dyDescent="0.25">
      <c r="A22" s="32" t="s">
        <v>408</v>
      </c>
      <c r="B22" s="37">
        <v>0</v>
      </c>
      <c r="C22" s="37">
        <v>0</v>
      </c>
      <c r="D22" s="37">
        <f t="shared" si="0"/>
        <v>0</v>
      </c>
      <c r="E22" s="256">
        <f t="shared" si="1"/>
        <v>0</v>
      </c>
    </row>
    <row r="23" spans="1:5" x14ac:dyDescent="0.25">
      <c r="A23" s="32" t="s">
        <v>407</v>
      </c>
      <c r="B23" s="37">
        <v>0</v>
      </c>
      <c r="C23" s="37">
        <v>0</v>
      </c>
      <c r="D23" s="37">
        <f t="shared" si="0"/>
        <v>0</v>
      </c>
      <c r="E23" s="256">
        <f t="shared" si="1"/>
        <v>0</v>
      </c>
    </row>
    <row r="24" spans="1:5" ht="30" x14ac:dyDescent="0.25">
      <c r="A24" s="32" t="s">
        <v>410</v>
      </c>
      <c r="B24" s="37">
        <v>0</v>
      </c>
      <c r="C24" s="37">
        <v>0</v>
      </c>
      <c r="D24" s="37">
        <f t="shared" si="0"/>
        <v>0</v>
      </c>
      <c r="E24" s="256">
        <f t="shared" si="1"/>
        <v>0</v>
      </c>
    </row>
    <row r="25" spans="1:5" x14ac:dyDescent="0.25">
      <c r="A25" s="11"/>
      <c r="B25" s="37"/>
      <c r="C25" s="37"/>
      <c r="D25" s="37">
        <f>SUM(D6:D24)</f>
        <v>141471.29999999999</v>
      </c>
      <c r="E25" s="256">
        <f t="shared" si="1"/>
        <v>1</v>
      </c>
    </row>
    <row r="26" spans="1:5" x14ac:dyDescent="0.25">
      <c r="A26" t="s">
        <v>576</v>
      </c>
      <c r="E26" s="103"/>
    </row>
    <row r="27" spans="1:5" x14ac:dyDescent="0.25">
      <c r="D27" s="68"/>
      <c r="E27" s="103"/>
    </row>
    <row r="28" spans="1:5" x14ac:dyDescent="0.25">
      <c r="A28" s="43"/>
      <c r="B28" s="43"/>
      <c r="E28" s="103"/>
    </row>
    <row r="29" spans="1:5" x14ac:dyDescent="0.25">
      <c r="E29" s="103"/>
    </row>
    <row r="30" spans="1:5" x14ac:dyDescent="0.25">
      <c r="E30" s="103"/>
    </row>
    <row r="31" spans="1:5" x14ac:dyDescent="0.25">
      <c r="E31" s="103"/>
    </row>
    <row r="40" spans="1:1" x14ac:dyDescent="0.25">
      <c r="A40" s="77"/>
    </row>
    <row r="54" spans="1:1" x14ac:dyDescent="0.25">
      <c r="A54" t="s">
        <v>188</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O12" sqref="O12"/>
    </sheetView>
  </sheetViews>
  <sheetFormatPr defaultRowHeight="15" x14ac:dyDescent="0.25"/>
  <cols>
    <col min="1" max="1" width="13" customWidth="1"/>
  </cols>
  <sheetData>
    <row r="1" spans="1:16" s="96" customFormat="1" x14ac:dyDescent="0.25">
      <c r="A1" s="8" t="s">
        <v>476</v>
      </c>
    </row>
    <row r="2" spans="1:16" x14ac:dyDescent="0.25">
      <c r="A2" s="8" t="s">
        <v>497</v>
      </c>
    </row>
    <row r="4" spans="1:16" x14ac:dyDescent="0.25">
      <c r="A4" s="11" t="s">
        <v>74</v>
      </c>
      <c r="B4" s="257">
        <v>2000</v>
      </c>
      <c r="C4" s="257">
        <v>2001</v>
      </c>
      <c r="D4" s="257">
        <v>2002</v>
      </c>
      <c r="E4" s="257">
        <v>2003</v>
      </c>
      <c r="F4" s="257">
        <v>2004</v>
      </c>
      <c r="G4" s="257">
        <v>2005</v>
      </c>
      <c r="H4" s="257">
        <v>2006</v>
      </c>
      <c r="I4" s="257">
        <v>2007</v>
      </c>
      <c r="J4" s="257">
        <v>2008</v>
      </c>
      <c r="K4" s="257">
        <v>2009</v>
      </c>
      <c r="L4" s="257">
        <v>2010</v>
      </c>
      <c r="M4" s="257">
        <v>2011</v>
      </c>
      <c r="N4" s="257">
        <v>2012</v>
      </c>
      <c r="O4" s="258">
        <v>2013</v>
      </c>
      <c r="P4" s="257">
        <v>2014</v>
      </c>
    </row>
    <row r="5" spans="1:16" x14ac:dyDescent="0.25">
      <c r="A5" s="1" t="s">
        <v>109</v>
      </c>
      <c r="B5" s="16">
        <v>32.36</v>
      </c>
      <c r="C5" s="16" t="s">
        <v>46</v>
      </c>
      <c r="D5" s="16" t="s">
        <v>46</v>
      </c>
      <c r="E5" s="16">
        <v>35.89</v>
      </c>
      <c r="F5" s="16">
        <v>37.1</v>
      </c>
      <c r="G5" s="16">
        <v>36.700000000000003</v>
      </c>
      <c r="H5" s="16">
        <v>36.57</v>
      </c>
      <c r="I5" s="16">
        <v>35.049999999999997</v>
      </c>
      <c r="J5" s="16">
        <v>34.57</v>
      </c>
      <c r="K5" s="16">
        <v>36.67</v>
      </c>
      <c r="L5" s="16">
        <v>33.229999999999997</v>
      </c>
      <c r="M5" s="16">
        <v>35.26</v>
      </c>
      <c r="N5" s="16">
        <v>33.369999999999997</v>
      </c>
      <c r="O5" s="254">
        <v>33.770000000000003</v>
      </c>
      <c r="P5" s="16">
        <v>33.700000000000003</v>
      </c>
    </row>
    <row r="6" spans="1:16" x14ac:dyDescent="0.25">
      <c r="A6" s="1" t="s">
        <v>111</v>
      </c>
      <c r="B6" s="16">
        <v>27.28</v>
      </c>
      <c r="C6" s="16">
        <v>26.5</v>
      </c>
      <c r="D6" s="16">
        <v>27.16</v>
      </c>
      <c r="E6" s="16">
        <v>27.87</v>
      </c>
      <c r="F6" s="16">
        <v>32.61</v>
      </c>
      <c r="G6" s="16">
        <v>29.32</v>
      </c>
      <c r="H6" s="16">
        <v>29.31</v>
      </c>
      <c r="I6" s="16">
        <v>30.96</v>
      </c>
      <c r="J6" s="16">
        <v>28.56</v>
      </c>
      <c r="K6" s="16">
        <v>22.43</v>
      </c>
      <c r="L6" s="16">
        <v>24.53</v>
      </c>
      <c r="M6" s="16">
        <v>23.99</v>
      </c>
      <c r="N6" s="16">
        <v>27.22</v>
      </c>
      <c r="O6" s="254">
        <v>27.63</v>
      </c>
      <c r="P6" s="16">
        <v>27.26</v>
      </c>
    </row>
    <row r="7" spans="1:16" x14ac:dyDescent="0.25">
      <c r="A7" s="1" t="s">
        <v>84</v>
      </c>
      <c r="B7" s="16">
        <v>11.63</v>
      </c>
      <c r="C7" s="16">
        <v>12.19</v>
      </c>
      <c r="D7" s="16">
        <v>11.83</v>
      </c>
      <c r="E7" s="16">
        <v>12.59</v>
      </c>
      <c r="F7" s="16">
        <v>13.18</v>
      </c>
      <c r="G7" s="16">
        <v>14.14</v>
      </c>
      <c r="H7" s="16">
        <v>15.07</v>
      </c>
      <c r="I7" s="16">
        <v>15.46</v>
      </c>
      <c r="J7" s="16">
        <v>15.14</v>
      </c>
      <c r="K7" s="16">
        <v>14.23</v>
      </c>
      <c r="L7" s="16">
        <v>13.85</v>
      </c>
      <c r="M7" s="16">
        <v>13.94</v>
      </c>
      <c r="N7" s="16">
        <v>14.03</v>
      </c>
      <c r="O7" s="254">
        <v>13.96</v>
      </c>
      <c r="P7" s="16">
        <v>14.14</v>
      </c>
    </row>
    <row r="8" spans="1:16" x14ac:dyDescent="0.25">
      <c r="A8" s="1" t="s">
        <v>103</v>
      </c>
      <c r="B8" s="16">
        <v>19.350000000000001</v>
      </c>
      <c r="C8" s="16">
        <v>21.12</v>
      </c>
      <c r="D8" s="16">
        <v>21.96</v>
      </c>
      <c r="E8" s="16">
        <v>20.75</v>
      </c>
      <c r="F8" s="16">
        <v>21.56</v>
      </c>
      <c r="G8" s="16">
        <v>22.73</v>
      </c>
      <c r="H8" s="16">
        <v>23.84</v>
      </c>
      <c r="I8" s="16">
        <v>23.32</v>
      </c>
      <c r="J8" s="16">
        <v>17.440000000000001</v>
      </c>
      <c r="K8" s="16">
        <v>15.99</v>
      </c>
      <c r="L8" s="16">
        <v>16.22</v>
      </c>
      <c r="M8" s="16">
        <v>14.57</v>
      </c>
      <c r="N8" s="16">
        <v>13.93</v>
      </c>
      <c r="O8" s="254">
        <v>13.86</v>
      </c>
      <c r="P8" s="16">
        <v>14.88</v>
      </c>
    </row>
    <row r="9" spans="1:16" x14ac:dyDescent="0.25">
      <c r="A9" s="1" t="s">
        <v>6</v>
      </c>
      <c r="B9" s="16">
        <v>15.89</v>
      </c>
      <c r="C9" s="16">
        <v>14.26</v>
      </c>
      <c r="D9" s="16">
        <v>13.86</v>
      </c>
      <c r="E9" s="16">
        <v>13.57</v>
      </c>
      <c r="F9" s="16">
        <v>16.13</v>
      </c>
      <c r="G9" s="16">
        <v>15.19</v>
      </c>
      <c r="H9" s="16">
        <v>13.72</v>
      </c>
      <c r="I9" s="16">
        <v>14.15</v>
      </c>
      <c r="J9" s="16">
        <v>12.02</v>
      </c>
      <c r="K9" s="16">
        <v>11.28</v>
      </c>
      <c r="L9" s="16">
        <v>11.28</v>
      </c>
      <c r="M9" s="16">
        <v>11</v>
      </c>
      <c r="N9" s="16">
        <v>10.96</v>
      </c>
      <c r="O9" s="254">
        <v>12.31</v>
      </c>
      <c r="P9" s="16">
        <v>11.22</v>
      </c>
    </row>
    <row r="10" spans="1:16" x14ac:dyDescent="0.25">
      <c r="A10" s="1" t="s">
        <v>76</v>
      </c>
      <c r="B10" s="16">
        <v>11.83</v>
      </c>
      <c r="C10" s="16">
        <v>12.67</v>
      </c>
      <c r="D10" s="16">
        <v>11.37</v>
      </c>
      <c r="E10" s="16">
        <v>11.56</v>
      </c>
      <c r="F10" s="16">
        <v>9.99</v>
      </c>
      <c r="G10" s="16">
        <v>10.86</v>
      </c>
      <c r="H10" s="16">
        <v>11.3</v>
      </c>
      <c r="I10" s="16">
        <v>11.14</v>
      </c>
      <c r="J10" s="16">
        <v>10.6</v>
      </c>
      <c r="K10" s="16">
        <v>10.99</v>
      </c>
      <c r="L10" s="16">
        <v>10.14</v>
      </c>
      <c r="M10" s="16">
        <v>10.71</v>
      </c>
      <c r="N10" s="16">
        <v>11.34</v>
      </c>
      <c r="O10" s="254">
        <v>12.14</v>
      </c>
      <c r="P10" s="16" t="s">
        <v>46</v>
      </c>
    </row>
    <row r="11" spans="1:16" x14ac:dyDescent="0.25">
      <c r="A11" s="1" t="s">
        <v>99</v>
      </c>
      <c r="B11" s="16">
        <v>7.6</v>
      </c>
      <c r="C11" s="16">
        <v>6.72</v>
      </c>
      <c r="D11" s="16">
        <v>8.98</v>
      </c>
      <c r="E11" s="16">
        <v>10.09</v>
      </c>
      <c r="F11" s="16">
        <v>9.58</v>
      </c>
      <c r="G11" s="16">
        <v>9.02</v>
      </c>
      <c r="H11" s="16">
        <v>9.4700000000000006</v>
      </c>
      <c r="I11" s="16">
        <v>10.56</v>
      </c>
      <c r="J11" s="16">
        <v>10.08</v>
      </c>
      <c r="K11" s="16">
        <v>9.18</v>
      </c>
      <c r="L11" s="16">
        <v>12.03</v>
      </c>
      <c r="M11" s="16">
        <v>12.53</v>
      </c>
      <c r="N11" s="16">
        <v>11.19</v>
      </c>
      <c r="O11" s="254">
        <v>11.36</v>
      </c>
      <c r="P11" s="16">
        <v>12.64</v>
      </c>
    </row>
    <row r="12" spans="1:16" x14ac:dyDescent="0.25">
      <c r="A12" s="1" t="s">
        <v>86</v>
      </c>
      <c r="B12" s="16">
        <v>5.47</v>
      </c>
      <c r="C12" s="16">
        <v>4.3499999999999996</v>
      </c>
      <c r="D12" s="16">
        <v>11.77</v>
      </c>
      <c r="E12" s="16">
        <v>10.62</v>
      </c>
      <c r="F12" s="16">
        <v>12.88</v>
      </c>
      <c r="G12" s="16">
        <v>11.79</v>
      </c>
      <c r="H12" s="16">
        <v>12.98</v>
      </c>
      <c r="I12" s="16">
        <v>13.7</v>
      </c>
      <c r="J12" s="16">
        <v>14.65</v>
      </c>
      <c r="K12" s="16">
        <v>15.52</v>
      </c>
      <c r="L12" s="16">
        <v>13.56</v>
      </c>
      <c r="M12" s="16">
        <v>11.29</v>
      </c>
      <c r="N12" s="16">
        <v>9.4700000000000006</v>
      </c>
      <c r="O12" s="254">
        <v>8.61</v>
      </c>
      <c r="P12" s="16">
        <v>9.0500000000000007</v>
      </c>
    </row>
    <row r="13" spans="1:16" x14ac:dyDescent="0.25">
      <c r="A13" s="1" t="s">
        <v>112</v>
      </c>
      <c r="B13" s="16">
        <v>4.13</v>
      </c>
      <c r="C13" s="16">
        <v>3.23</v>
      </c>
      <c r="D13" s="16">
        <v>3.25</v>
      </c>
      <c r="E13" s="16">
        <v>4.21</v>
      </c>
      <c r="F13" s="16">
        <v>5.16</v>
      </c>
      <c r="G13" s="16">
        <v>5.78</v>
      </c>
      <c r="H13" s="16">
        <v>5.56</v>
      </c>
      <c r="I13" s="16">
        <v>5.31</v>
      </c>
      <c r="J13" s="16">
        <v>6</v>
      </c>
      <c r="K13" s="16">
        <v>6.26</v>
      </c>
      <c r="L13" s="16">
        <v>6.67</v>
      </c>
      <c r="M13" s="16">
        <v>7.45</v>
      </c>
      <c r="N13" s="16">
        <v>7.99</v>
      </c>
      <c r="O13" s="254">
        <v>7.82</v>
      </c>
      <c r="P13" s="16">
        <v>8.66</v>
      </c>
    </row>
    <row r="14" spans="1:16" x14ac:dyDescent="0.25">
      <c r="A14" s="1" t="s">
        <v>93</v>
      </c>
      <c r="B14" s="16" t="s">
        <v>46</v>
      </c>
      <c r="C14" s="16">
        <v>5.25</v>
      </c>
      <c r="D14" s="16" t="s">
        <v>46</v>
      </c>
      <c r="E14" s="16">
        <v>5.73</v>
      </c>
      <c r="F14" s="16" t="s">
        <v>46</v>
      </c>
      <c r="G14" s="16">
        <v>7.76</v>
      </c>
      <c r="H14" s="16" t="s">
        <v>46</v>
      </c>
      <c r="I14" s="16">
        <v>7.47</v>
      </c>
      <c r="J14" s="16" t="s">
        <v>46</v>
      </c>
      <c r="K14" s="16">
        <v>8.23</v>
      </c>
      <c r="L14" s="16" t="s">
        <v>46</v>
      </c>
      <c r="M14" s="16">
        <v>8.17</v>
      </c>
      <c r="N14" s="16">
        <v>8.33</v>
      </c>
      <c r="O14" s="254">
        <v>7.61</v>
      </c>
      <c r="P14" s="16">
        <v>7.71</v>
      </c>
    </row>
    <row r="15" spans="1:16" x14ac:dyDescent="0.25">
      <c r="A15" s="1" t="s">
        <v>77</v>
      </c>
      <c r="B15" s="16">
        <v>9.5500000000000007</v>
      </c>
      <c r="C15" s="16">
        <v>9.39</v>
      </c>
      <c r="D15" s="16">
        <v>8.6300000000000008</v>
      </c>
      <c r="E15" s="16">
        <v>8.34</v>
      </c>
      <c r="F15" s="16">
        <v>8.33</v>
      </c>
      <c r="G15" s="16">
        <v>8.44</v>
      </c>
      <c r="H15" s="16">
        <v>8.39</v>
      </c>
      <c r="I15" s="16">
        <v>8.5399999999999991</v>
      </c>
      <c r="J15" s="16">
        <v>8.16</v>
      </c>
      <c r="K15" s="16">
        <v>8.2799999999999994</v>
      </c>
      <c r="L15" s="16">
        <v>7.49</v>
      </c>
      <c r="M15" s="16">
        <v>8.16</v>
      </c>
      <c r="N15" s="16">
        <v>7.67</v>
      </c>
      <c r="O15" s="254">
        <v>7.16</v>
      </c>
      <c r="P15" s="16">
        <v>7.16</v>
      </c>
    </row>
    <row r="16" spans="1:16" x14ac:dyDescent="0.25">
      <c r="A16" s="1" t="s">
        <v>89</v>
      </c>
      <c r="B16" s="16">
        <v>3.69</v>
      </c>
      <c r="C16" s="16">
        <v>4.88</v>
      </c>
      <c r="D16" s="16">
        <v>7.34</v>
      </c>
      <c r="E16" s="16">
        <v>7.57</v>
      </c>
      <c r="F16" s="16">
        <v>7.6</v>
      </c>
      <c r="G16" s="16">
        <v>7.28</v>
      </c>
      <c r="H16" s="16">
        <v>7.25</v>
      </c>
      <c r="I16" s="16">
        <v>9.36</v>
      </c>
      <c r="J16" s="16">
        <v>9.66</v>
      </c>
      <c r="K16" s="16">
        <v>10.37</v>
      </c>
      <c r="L16" s="16">
        <v>6.81</v>
      </c>
      <c r="M16" s="16">
        <v>6.8</v>
      </c>
      <c r="N16" s="16">
        <v>6.79</v>
      </c>
      <c r="O16" s="254">
        <v>6.79</v>
      </c>
      <c r="P16" s="16" t="s">
        <v>46</v>
      </c>
    </row>
    <row r="17" spans="1:16" x14ac:dyDescent="0.25">
      <c r="A17" s="1" t="s">
        <v>100</v>
      </c>
      <c r="B17" s="16">
        <v>6.91</v>
      </c>
      <c r="C17" s="16">
        <v>8.7200000000000006</v>
      </c>
      <c r="D17" s="16">
        <v>7.64</v>
      </c>
      <c r="E17" s="16">
        <v>6.43</v>
      </c>
      <c r="F17" s="16">
        <v>7.47</v>
      </c>
      <c r="G17" s="16">
        <v>6.91</v>
      </c>
      <c r="H17" s="16">
        <v>7.89</v>
      </c>
      <c r="I17" s="16">
        <v>9.01</v>
      </c>
      <c r="J17" s="16">
        <v>8.82</v>
      </c>
      <c r="K17" s="16">
        <v>7.99</v>
      </c>
      <c r="L17" s="16">
        <v>7.88</v>
      </c>
      <c r="M17" s="16">
        <v>8.01</v>
      </c>
      <c r="N17" s="16">
        <v>7.35</v>
      </c>
      <c r="O17" s="254">
        <v>6.59</v>
      </c>
      <c r="P17" s="16">
        <v>5.95</v>
      </c>
    </row>
    <row r="18" spans="1:16" x14ac:dyDescent="0.25">
      <c r="A18" s="1" t="s">
        <v>107</v>
      </c>
      <c r="B18" s="16">
        <v>6.26</v>
      </c>
      <c r="C18" s="16">
        <v>6.45</v>
      </c>
      <c r="D18" s="16">
        <v>6.21</v>
      </c>
      <c r="E18" s="16">
        <v>6.19</v>
      </c>
      <c r="F18" s="16">
        <v>6.23</v>
      </c>
      <c r="G18" s="16">
        <v>6.48</v>
      </c>
      <c r="H18" s="16">
        <v>6.67</v>
      </c>
      <c r="I18" s="16">
        <v>6.72</v>
      </c>
      <c r="J18" s="16">
        <v>6.83</v>
      </c>
      <c r="K18" s="16">
        <v>6.4</v>
      </c>
      <c r="L18" s="16">
        <v>6.47</v>
      </c>
      <c r="M18" s="16">
        <v>6.73</v>
      </c>
      <c r="N18" s="16">
        <v>6.69</v>
      </c>
      <c r="O18" s="254">
        <v>6.54</v>
      </c>
      <c r="P18" s="16">
        <v>6.65</v>
      </c>
    </row>
    <row r="19" spans="1:16" x14ac:dyDescent="0.25">
      <c r="A19" s="1" t="s">
        <v>106</v>
      </c>
      <c r="B19" s="16">
        <v>6.29</v>
      </c>
      <c r="C19" s="16">
        <v>6.4</v>
      </c>
      <c r="D19" s="16">
        <v>6.27</v>
      </c>
      <c r="E19" s="16">
        <v>6.24</v>
      </c>
      <c r="F19" s="16">
        <v>6.24</v>
      </c>
      <c r="G19" s="16">
        <v>6.45</v>
      </c>
      <c r="H19" s="16">
        <v>6.64</v>
      </c>
      <c r="I19" s="16">
        <v>6.86</v>
      </c>
      <c r="J19" s="16">
        <v>6.77</v>
      </c>
      <c r="K19" s="16">
        <v>6.38</v>
      </c>
      <c r="L19" s="16">
        <v>6.39</v>
      </c>
      <c r="M19" s="16">
        <v>6.57</v>
      </c>
      <c r="N19" s="16">
        <v>6.47</v>
      </c>
      <c r="O19" s="254">
        <v>6.4</v>
      </c>
      <c r="P19" s="16">
        <v>6.48</v>
      </c>
    </row>
    <row r="20" spans="1:16" x14ac:dyDescent="0.25">
      <c r="A20" s="1" t="s">
        <v>235</v>
      </c>
      <c r="B20" s="16">
        <v>6.02</v>
      </c>
      <c r="C20" s="16">
        <v>4.28</v>
      </c>
      <c r="D20" s="16">
        <v>2.48</v>
      </c>
      <c r="E20" s="16">
        <v>3.99</v>
      </c>
      <c r="F20" s="16">
        <v>2.65</v>
      </c>
      <c r="G20" s="16">
        <v>1.71</v>
      </c>
      <c r="H20" s="16">
        <v>1.91</v>
      </c>
      <c r="I20" s="16">
        <v>1.91</v>
      </c>
      <c r="J20" s="16">
        <v>1.29</v>
      </c>
      <c r="K20" s="16">
        <v>3.09</v>
      </c>
      <c r="L20" s="16">
        <v>2.5</v>
      </c>
      <c r="M20" s="16">
        <v>3.73</v>
      </c>
      <c r="N20" s="16">
        <v>4.3</v>
      </c>
      <c r="O20" s="254">
        <v>6.07</v>
      </c>
      <c r="P20" s="16">
        <v>7.34</v>
      </c>
    </row>
    <row r="21" spans="1:16" x14ac:dyDescent="0.25">
      <c r="A21" s="1" t="s">
        <v>108</v>
      </c>
      <c r="B21" s="16">
        <v>6.44</v>
      </c>
      <c r="C21" s="16">
        <v>6.3</v>
      </c>
      <c r="D21" s="16">
        <v>6.1</v>
      </c>
      <c r="E21" s="16">
        <v>5.87</v>
      </c>
      <c r="F21" s="16">
        <v>5.97</v>
      </c>
      <c r="G21" s="16">
        <v>6.09</v>
      </c>
      <c r="H21" s="16">
        <v>6.27</v>
      </c>
      <c r="I21" s="16">
        <v>6.52</v>
      </c>
      <c r="J21" s="16">
        <v>6.51</v>
      </c>
      <c r="K21" s="16">
        <v>6.26</v>
      </c>
      <c r="L21" s="16">
        <v>5.8</v>
      </c>
      <c r="M21" s="16">
        <v>5.85</v>
      </c>
      <c r="N21" s="16">
        <v>5.84</v>
      </c>
      <c r="O21" s="254">
        <v>5.83</v>
      </c>
      <c r="P21" s="16" t="s">
        <v>46</v>
      </c>
    </row>
    <row r="22" spans="1:16" x14ac:dyDescent="0.25">
      <c r="A22" s="1" t="s">
        <v>85</v>
      </c>
      <c r="B22" s="16" t="s">
        <v>46</v>
      </c>
      <c r="C22" s="16">
        <v>6.85</v>
      </c>
      <c r="D22" s="16" t="s">
        <v>46</v>
      </c>
      <c r="E22" s="16">
        <v>7.52</v>
      </c>
      <c r="F22" s="16" t="s">
        <v>46</v>
      </c>
      <c r="G22" s="16">
        <v>8.91</v>
      </c>
      <c r="H22" s="16" t="s">
        <v>46</v>
      </c>
      <c r="I22" s="16" t="s">
        <v>46</v>
      </c>
      <c r="J22" s="16" t="s">
        <v>46</v>
      </c>
      <c r="K22" s="16" t="s">
        <v>46</v>
      </c>
      <c r="L22" s="16" t="s">
        <v>46</v>
      </c>
      <c r="M22" s="16">
        <v>8.9600000000000009</v>
      </c>
      <c r="N22" s="16">
        <v>7.88</v>
      </c>
      <c r="O22" s="254">
        <v>5.47</v>
      </c>
      <c r="P22" s="16">
        <v>5.97</v>
      </c>
    </row>
    <row r="23" spans="1:16" x14ac:dyDescent="0.25">
      <c r="A23" s="1" t="s">
        <v>12</v>
      </c>
      <c r="B23" s="16" t="s">
        <v>46</v>
      </c>
      <c r="C23" s="16" t="s">
        <v>46</v>
      </c>
      <c r="D23" s="16">
        <v>4.05</v>
      </c>
      <c r="E23" s="16" t="s">
        <v>46</v>
      </c>
      <c r="F23" s="16">
        <v>4.47</v>
      </c>
      <c r="G23" s="16" t="s">
        <v>46</v>
      </c>
      <c r="H23" s="16">
        <v>5.04</v>
      </c>
      <c r="I23" s="16">
        <v>5.74</v>
      </c>
      <c r="J23" s="16" t="s">
        <v>46</v>
      </c>
      <c r="K23" s="16">
        <v>5.2</v>
      </c>
      <c r="L23" s="16" t="s">
        <v>46</v>
      </c>
      <c r="M23" s="16">
        <v>5.15</v>
      </c>
      <c r="N23" s="16" t="s">
        <v>46</v>
      </c>
      <c r="O23" s="254">
        <v>5.09</v>
      </c>
      <c r="P23" s="16" t="s">
        <v>46</v>
      </c>
    </row>
    <row r="24" spans="1:16" x14ac:dyDescent="0.25">
      <c r="A24" s="1" t="s">
        <v>82</v>
      </c>
      <c r="B24" s="16">
        <v>5.57</v>
      </c>
      <c r="C24" s="16">
        <v>6.7</v>
      </c>
      <c r="D24" s="16">
        <v>6.16</v>
      </c>
      <c r="E24" s="16">
        <v>5.82</v>
      </c>
      <c r="F24" s="16">
        <v>5.83</v>
      </c>
      <c r="G24" s="16">
        <v>6.51</v>
      </c>
      <c r="H24" s="16">
        <v>6.56</v>
      </c>
      <c r="I24" s="16">
        <v>7</v>
      </c>
      <c r="J24" s="16">
        <v>7.21</v>
      </c>
      <c r="K24" s="16">
        <v>6.39</v>
      </c>
      <c r="L24" s="16">
        <v>5.71</v>
      </c>
      <c r="M24" s="16">
        <v>5.47</v>
      </c>
      <c r="N24" s="16">
        <v>5.12</v>
      </c>
      <c r="O24" s="254">
        <v>5.01</v>
      </c>
      <c r="P24" s="16">
        <v>3.97</v>
      </c>
    </row>
    <row r="25" spans="1:16" x14ac:dyDescent="0.25">
      <c r="A25" s="1" t="s">
        <v>105</v>
      </c>
      <c r="B25" s="16">
        <v>7.08</v>
      </c>
      <c r="C25" s="16">
        <v>6.49</v>
      </c>
      <c r="D25" s="16">
        <v>5.75</v>
      </c>
      <c r="E25" s="16">
        <v>5.16</v>
      </c>
      <c r="F25" s="16">
        <v>4.9800000000000004</v>
      </c>
      <c r="G25" s="16">
        <v>5.04</v>
      </c>
      <c r="H25" s="16">
        <v>5.24</v>
      </c>
      <c r="I25" s="16">
        <v>5.48</v>
      </c>
      <c r="J25" s="16">
        <v>5.69</v>
      </c>
      <c r="K25" s="16">
        <v>5.6</v>
      </c>
      <c r="L25" s="16">
        <v>4.67</v>
      </c>
      <c r="M25" s="16">
        <v>4.5199999999999996</v>
      </c>
      <c r="N25" s="16">
        <v>4.66</v>
      </c>
      <c r="O25" s="254">
        <v>4.8</v>
      </c>
      <c r="P25" s="16" t="s">
        <v>46</v>
      </c>
    </row>
    <row r="26" spans="1:16" x14ac:dyDescent="0.25">
      <c r="A26" s="1" t="s">
        <v>110</v>
      </c>
      <c r="B26" s="16">
        <v>6.49</v>
      </c>
      <c r="C26" s="16">
        <v>6.04</v>
      </c>
      <c r="D26" s="16">
        <v>5.57</v>
      </c>
      <c r="E26" s="16">
        <v>8.49</v>
      </c>
      <c r="F26" s="16">
        <v>6.59</v>
      </c>
      <c r="G26" s="16">
        <v>7.46</v>
      </c>
      <c r="H26" s="16">
        <v>5.61</v>
      </c>
      <c r="I26" s="16">
        <v>5.56</v>
      </c>
      <c r="J26" s="16">
        <v>2.4900000000000002</v>
      </c>
      <c r="K26" s="16">
        <v>3.82</v>
      </c>
      <c r="L26" s="16">
        <v>4.34</v>
      </c>
      <c r="M26" s="16">
        <v>5.68</v>
      </c>
      <c r="N26" s="16">
        <v>7.46</v>
      </c>
      <c r="O26" s="254">
        <v>4.76</v>
      </c>
      <c r="P26" s="16">
        <v>6.93</v>
      </c>
    </row>
    <row r="27" spans="1:16" x14ac:dyDescent="0.25">
      <c r="A27" s="1" t="s">
        <v>87</v>
      </c>
      <c r="B27" s="16" t="s">
        <v>46</v>
      </c>
      <c r="C27" s="16">
        <v>10.93</v>
      </c>
      <c r="D27" s="16" t="s">
        <v>46</v>
      </c>
      <c r="E27" s="16">
        <v>9.4600000000000009</v>
      </c>
      <c r="F27" s="16" t="s">
        <v>46</v>
      </c>
      <c r="G27" s="16">
        <v>11.31</v>
      </c>
      <c r="H27" s="16">
        <v>12.73</v>
      </c>
      <c r="I27" s="16">
        <v>13.74</v>
      </c>
      <c r="J27" s="16">
        <v>13.74</v>
      </c>
      <c r="K27" s="16">
        <v>8.91</v>
      </c>
      <c r="L27" s="16" t="s">
        <v>46</v>
      </c>
      <c r="M27" s="16">
        <v>1.95</v>
      </c>
      <c r="N27" s="16" t="s">
        <v>46</v>
      </c>
      <c r="O27" s="254">
        <v>4.71</v>
      </c>
      <c r="P27" s="16" t="s">
        <v>46</v>
      </c>
    </row>
    <row r="28" spans="1:16" x14ac:dyDescent="0.25">
      <c r="A28" s="1" t="s">
        <v>81</v>
      </c>
      <c r="B28" s="16">
        <v>7.38</v>
      </c>
      <c r="C28" s="16">
        <v>5.1100000000000003</v>
      </c>
      <c r="D28" s="16">
        <v>7.19</v>
      </c>
      <c r="E28" s="16">
        <v>6.27</v>
      </c>
      <c r="F28" s="16">
        <v>6.47</v>
      </c>
      <c r="G28" s="16">
        <v>5.22</v>
      </c>
      <c r="H28" s="16">
        <v>4.9800000000000004</v>
      </c>
      <c r="I28" s="16">
        <v>5.58</v>
      </c>
      <c r="J28" s="16">
        <v>4.43</v>
      </c>
      <c r="K28" s="16">
        <v>4.26</v>
      </c>
      <c r="L28" s="16">
        <v>4.16</v>
      </c>
      <c r="M28" s="16">
        <v>3.48</v>
      </c>
      <c r="N28" s="16">
        <v>3.48</v>
      </c>
      <c r="O28" s="254">
        <v>4.3600000000000003</v>
      </c>
      <c r="P28" s="16">
        <v>4.38</v>
      </c>
    </row>
    <row r="29" spans="1:16" x14ac:dyDescent="0.25">
      <c r="A29" s="1" t="s">
        <v>78</v>
      </c>
      <c r="B29" s="16" t="s">
        <v>46</v>
      </c>
      <c r="C29" s="16" t="s">
        <v>46</v>
      </c>
      <c r="D29" s="16" t="s">
        <v>46</v>
      </c>
      <c r="E29" s="16" t="s">
        <v>46</v>
      </c>
      <c r="F29" s="16" t="s">
        <v>46</v>
      </c>
      <c r="G29" s="16" t="s">
        <v>46</v>
      </c>
      <c r="H29" s="16" t="s">
        <v>46</v>
      </c>
      <c r="I29" s="16">
        <v>7.34</v>
      </c>
      <c r="J29" s="16">
        <v>7.33</v>
      </c>
      <c r="K29" s="16">
        <v>5.94</v>
      </c>
      <c r="L29" s="16">
        <v>6.39</v>
      </c>
      <c r="M29" s="16">
        <v>5.47</v>
      </c>
      <c r="N29" s="16">
        <v>5.37</v>
      </c>
      <c r="O29" s="254">
        <v>4.34</v>
      </c>
      <c r="P29" s="16">
        <v>3.28</v>
      </c>
    </row>
    <row r="30" spans="1:16" x14ac:dyDescent="0.25">
      <c r="A30" s="1" t="s">
        <v>94</v>
      </c>
      <c r="B30" s="16" t="s">
        <v>46</v>
      </c>
      <c r="C30" s="16">
        <v>5.82</v>
      </c>
      <c r="D30" s="16" t="s">
        <v>46</v>
      </c>
      <c r="E30" s="16">
        <v>4.9800000000000004</v>
      </c>
      <c r="F30" s="16" t="s">
        <v>46</v>
      </c>
      <c r="G30" s="16">
        <v>4.74</v>
      </c>
      <c r="H30" s="16" t="s">
        <v>46</v>
      </c>
      <c r="I30" s="16">
        <v>4.03</v>
      </c>
      <c r="J30" s="16" t="s">
        <v>46</v>
      </c>
      <c r="K30" s="16">
        <v>3.81</v>
      </c>
      <c r="L30" s="16" t="s">
        <v>46</v>
      </c>
      <c r="M30" s="16">
        <v>4.01</v>
      </c>
      <c r="N30" s="16" t="s">
        <v>46</v>
      </c>
      <c r="O30" s="254">
        <v>4.12</v>
      </c>
      <c r="P30" s="16" t="s">
        <v>46</v>
      </c>
    </row>
    <row r="31" spans="1:16" x14ac:dyDescent="0.25">
      <c r="A31" s="1" t="s">
        <v>104</v>
      </c>
      <c r="B31" s="16">
        <v>7.1</v>
      </c>
      <c r="C31" s="16">
        <v>6.03</v>
      </c>
      <c r="D31" s="16">
        <v>5.58</v>
      </c>
      <c r="E31" s="16">
        <v>5.17</v>
      </c>
      <c r="F31" s="16">
        <v>4.8600000000000003</v>
      </c>
      <c r="G31" s="16">
        <v>4.59</v>
      </c>
      <c r="H31" s="16">
        <v>4.78</v>
      </c>
      <c r="I31" s="16">
        <v>4.54</v>
      </c>
      <c r="J31" s="16">
        <v>4.5999999999999996</v>
      </c>
      <c r="K31" s="16">
        <v>3.86</v>
      </c>
      <c r="L31" s="16">
        <v>4.1100000000000003</v>
      </c>
      <c r="M31" s="16">
        <v>3.99</v>
      </c>
      <c r="N31" s="16">
        <v>4.05</v>
      </c>
      <c r="O31" s="254">
        <v>4.0999999999999996</v>
      </c>
      <c r="P31" s="16">
        <v>4.1500000000000004</v>
      </c>
    </row>
    <row r="32" spans="1:16" x14ac:dyDescent="0.25">
      <c r="A32" s="1" t="s">
        <v>131</v>
      </c>
      <c r="B32" s="16" t="s">
        <v>46</v>
      </c>
      <c r="C32" s="16">
        <v>5.32</v>
      </c>
      <c r="D32" s="16" t="s">
        <v>46</v>
      </c>
      <c r="E32" s="16">
        <v>7.32</v>
      </c>
      <c r="F32" s="16" t="s">
        <v>46</v>
      </c>
      <c r="G32" s="16">
        <v>8.01</v>
      </c>
      <c r="H32" s="16" t="s">
        <v>46</v>
      </c>
      <c r="I32" s="16">
        <v>4.59</v>
      </c>
      <c r="J32" s="16" t="s">
        <v>46</v>
      </c>
      <c r="K32" s="16">
        <v>5.24</v>
      </c>
      <c r="L32" s="16" t="s">
        <v>46</v>
      </c>
      <c r="M32" s="16">
        <v>4.07</v>
      </c>
      <c r="N32" s="16" t="s">
        <v>46</v>
      </c>
      <c r="O32" s="254">
        <v>4.04</v>
      </c>
      <c r="P32" s="16" t="s">
        <v>46</v>
      </c>
    </row>
    <row r="33" spans="1:16" x14ac:dyDescent="0.25">
      <c r="A33" s="1" t="s">
        <v>101</v>
      </c>
      <c r="B33" s="16" t="s">
        <v>46</v>
      </c>
      <c r="C33" s="16">
        <v>5.44</v>
      </c>
      <c r="D33" s="16" t="s">
        <v>46</v>
      </c>
      <c r="E33" s="16">
        <v>5.28</v>
      </c>
      <c r="F33" s="16" t="s">
        <v>46</v>
      </c>
      <c r="G33" s="16">
        <v>5.08</v>
      </c>
      <c r="H33" s="16">
        <v>5.05</v>
      </c>
      <c r="I33" s="16">
        <v>4.92</v>
      </c>
      <c r="J33" s="16" t="s">
        <v>46</v>
      </c>
      <c r="K33" s="16">
        <v>4.51</v>
      </c>
      <c r="L33" s="16" t="s">
        <v>46</v>
      </c>
      <c r="M33" s="16">
        <v>4.0199999999999996</v>
      </c>
      <c r="N33" s="16" t="s">
        <v>46</v>
      </c>
      <c r="O33" s="254">
        <v>3.75</v>
      </c>
      <c r="P33" s="16" t="s">
        <v>46</v>
      </c>
    </row>
    <row r="34" spans="1:16" x14ac:dyDescent="0.25">
      <c r="A34" s="1" t="s">
        <v>95</v>
      </c>
      <c r="B34" s="16">
        <v>7.85</v>
      </c>
      <c r="C34" s="16">
        <v>6.3</v>
      </c>
      <c r="D34" s="16">
        <v>5.82</v>
      </c>
      <c r="E34" s="16">
        <v>5.98</v>
      </c>
      <c r="F34" s="16">
        <v>5.56</v>
      </c>
      <c r="G34" s="16">
        <v>5.4</v>
      </c>
      <c r="H34" s="16">
        <v>5.4</v>
      </c>
      <c r="I34" s="16">
        <v>11.34</v>
      </c>
      <c r="J34" s="16">
        <v>3.85</v>
      </c>
      <c r="K34" s="16">
        <v>3.32</v>
      </c>
      <c r="L34" s="16">
        <v>2.92</v>
      </c>
      <c r="M34" s="16">
        <v>2.57</v>
      </c>
      <c r="N34" s="16">
        <v>2.14</v>
      </c>
      <c r="O34" s="254">
        <v>3.16</v>
      </c>
      <c r="P34" s="16">
        <v>2.82</v>
      </c>
    </row>
    <row r="35" spans="1:16" x14ac:dyDescent="0.25">
      <c r="A35" s="1" t="s">
        <v>83</v>
      </c>
      <c r="B35" s="16">
        <v>2.7</v>
      </c>
      <c r="C35" s="16">
        <v>3.07</v>
      </c>
      <c r="D35" s="16">
        <v>2.86</v>
      </c>
      <c r="E35" s="16">
        <v>2.66</v>
      </c>
      <c r="F35" s="16">
        <v>1.76</v>
      </c>
      <c r="G35" s="16">
        <v>1.64</v>
      </c>
      <c r="H35" s="16">
        <v>1.74</v>
      </c>
      <c r="I35" s="16">
        <v>1.63</v>
      </c>
      <c r="J35" s="16">
        <v>2.15</v>
      </c>
      <c r="K35" s="16">
        <v>1.82</v>
      </c>
      <c r="L35" s="16">
        <v>1.97</v>
      </c>
      <c r="M35" s="16">
        <v>2.57</v>
      </c>
      <c r="N35" s="16">
        <v>2.6</v>
      </c>
      <c r="O35" s="254">
        <v>2.78</v>
      </c>
      <c r="P35" s="16" t="s">
        <v>46</v>
      </c>
    </row>
    <row r="36" spans="1:16" x14ac:dyDescent="0.25">
      <c r="A36" s="1" t="s">
        <v>91</v>
      </c>
      <c r="B36" s="16">
        <v>2.5</v>
      </c>
      <c r="C36" s="16">
        <v>2.34</v>
      </c>
      <c r="D36" s="16">
        <v>2.81</v>
      </c>
      <c r="E36" s="16">
        <v>2.88</v>
      </c>
      <c r="F36" s="16">
        <v>2.77</v>
      </c>
      <c r="G36" s="16">
        <v>2.82</v>
      </c>
      <c r="H36" s="16">
        <v>2.94</v>
      </c>
      <c r="I36" s="16">
        <v>3.03</v>
      </c>
      <c r="J36" s="16">
        <v>2.99</v>
      </c>
      <c r="K36" s="16">
        <v>2.54</v>
      </c>
      <c r="L36" s="16">
        <v>2.63</v>
      </c>
      <c r="M36" s="16">
        <v>2.66</v>
      </c>
      <c r="N36" s="16">
        <v>2.66</v>
      </c>
      <c r="O36" s="254">
        <v>2.61</v>
      </c>
      <c r="P36" s="16">
        <v>2.56</v>
      </c>
    </row>
    <row r="37" spans="1:16" x14ac:dyDescent="0.25">
      <c r="A37" s="1" t="s">
        <v>97</v>
      </c>
      <c r="B37" s="16">
        <v>0.35</v>
      </c>
      <c r="C37" s="16">
        <v>0.34</v>
      </c>
      <c r="D37" s="16">
        <v>0</v>
      </c>
      <c r="E37" s="16">
        <v>0</v>
      </c>
      <c r="F37" s="16">
        <v>0.56999999999999995</v>
      </c>
      <c r="G37" s="16">
        <v>0.72</v>
      </c>
      <c r="H37" s="16">
        <v>4.7</v>
      </c>
      <c r="I37" s="16">
        <v>6.81</v>
      </c>
      <c r="J37" s="16">
        <v>2.4500000000000002</v>
      </c>
      <c r="K37" s="16">
        <v>2.12</v>
      </c>
      <c r="L37" s="16">
        <v>2.33</v>
      </c>
      <c r="M37" s="16">
        <v>3.49</v>
      </c>
      <c r="N37" s="16">
        <v>3.27</v>
      </c>
      <c r="O37" s="254">
        <v>2.59</v>
      </c>
      <c r="P37" s="16">
        <v>2.44</v>
      </c>
    </row>
    <row r="38" spans="1:16" x14ac:dyDescent="0.25">
      <c r="A38" s="1" t="s">
        <v>80</v>
      </c>
      <c r="B38" s="16">
        <v>2.0299999999999998</v>
      </c>
      <c r="C38" s="16">
        <v>3.01</v>
      </c>
      <c r="D38" s="16">
        <v>4.2300000000000004</v>
      </c>
      <c r="E38" s="16">
        <v>2.7</v>
      </c>
      <c r="F38" s="16">
        <v>3.02</v>
      </c>
      <c r="G38" s="16">
        <v>2.36</v>
      </c>
      <c r="H38" s="16">
        <v>2.4900000000000002</v>
      </c>
      <c r="I38" s="16">
        <v>2.13</v>
      </c>
      <c r="J38" s="16" t="s">
        <v>46</v>
      </c>
      <c r="K38" s="16">
        <v>3.56</v>
      </c>
      <c r="L38" s="16">
        <v>3.11</v>
      </c>
      <c r="M38" s="16">
        <v>3.41</v>
      </c>
      <c r="N38" s="16">
        <v>2.7</v>
      </c>
      <c r="O38" s="254">
        <v>2.52</v>
      </c>
      <c r="P38" s="16">
        <v>2.52</v>
      </c>
    </row>
    <row r="39" spans="1:16" x14ac:dyDescent="0.25">
      <c r="A39" s="1" t="s">
        <v>79</v>
      </c>
      <c r="B39" s="16">
        <v>1.06</v>
      </c>
      <c r="C39" s="16">
        <v>0.7</v>
      </c>
      <c r="D39" s="16">
        <v>0.92</v>
      </c>
      <c r="E39" s="16">
        <v>0.98</v>
      </c>
      <c r="F39" s="16">
        <v>0.59</v>
      </c>
      <c r="G39" s="16">
        <v>0.84</v>
      </c>
      <c r="H39" s="16">
        <v>0.69</v>
      </c>
      <c r="I39" s="16">
        <v>0.73</v>
      </c>
      <c r="J39" s="16">
        <v>0.62</v>
      </c>
      <c r="K39" s="16">
        <v>1.05</v>
      </c>
      <c r="L39" s="16">
        <v>1.07</v>
      </c>
      <c r="M39" s="16">
        <v>1.02</v>
      </c>
      <c r="N39" s="16">
        <v>0.8</v>
      </c>
      <c r="O39" s="254">
        <v>1.97</v>
      </c>
      <c r="P39" s="16">
        <v>2.4</v>
      </c>
    </row>
    <row r="40" spans="1:16" x14ac:dyDescent="0.25">
      <c r="A40" s="1" t="s">
        <v>88</v>
      </c>
      <c r="B40" s="16">
        <v>5.33</v>
      </c>
      <c r="C40" s="16">
        <v>4.3899999999999997</v>
      </c>
      <c r="D40" s="16">
        <v>3.72</v>
      </c>
      <c r="E40" s="16">
        <v>3.02</v>
      </c>
      <c r="F40" s="16">
        <v>2.58</v>
      </c>
      <c r="G40" s="16">
        <v>2.73</v>
      </c>
      <c r="H40" s="16">
        <v>1.83</v>
      </c>
      <c r="I40" s="16">
        <v>2.27</v>
      </c>
      <c r="J40" s="16">
        <v>3.04</v>
      </c>
      <c r="K40" s="16">
        <v>2.74</v>
      </c>
      <c r="L40" s="16">
        <v>2.2999999999999998</v>
      </c>
      <c r="M40" s="16">
        <v>2.15</v>
      </c>
      <c r="N40" s="16">
        <v>1.97</v>
      </c>
      <c r="O40" s="254">
        <v>1.79</v>
      </c>
      <c r="P40" s="16">
        <v>1.59</v>
      </c>
    </row>
    <row r="41" spans="1:16" x14ac:dyDescent="0.25">
      <c r="A41" s="1" t="s">
        <v>28</v>
      </c>
      <c r="B41" s="16">
        <v>0.99</v>
      </c>
      <c r="C41" s="16">
        <v>0.78</v>
      </c>
      <c r="D41" s="16">
        <v>1.1599999999999999</v>
      </c>
      <c r="E41" s="16">
        <v>1.53</v>
      </c>
      <c r="F41" s="16">
        <v>1.35</v>
      </c>
      <c r="G41" s="16">
        <v>1.18</v>
      </c>
      <c r="H41" s="16">
        <v>1.3</v>
      </c>
      <c r="I41" s="16">
        <v>1.39</v>
      </c>
      <c r="J41" s="16">
        <v>0.93</v>
      </c>
      <c r="K41" s="16">
        <v>0.92</v>
      </c>
      <c r="L41" s="16">
        <v>0.64</v>
      </c>
      <c r="M41" s="16">
        <v>1.9</v>
      </c>
      <c r="N41" s="16">
        <v>1.26</v>
      </c>
      <c r="O41" s="254">
        <v>1.65</v>
      </c>
      <c r="P41" s="16" t="s">
        <v>46</v>
      </c>
    </row>
    <row r="42" spans="1:16" x14ac:dyDescent="0.25">
      <c r="A42" s="1" t="s">
        <v>90</v>
      </c>
      <c r="B42" s="16" t="s">
        <v>46</v>
      </c>
      <c r="C42" s="16" t="s">
        <v>46</v>
      </c>
      <c r="D42" s="16" t="s">
        <v>46</v>
      </c>
      <c r="E42" s="16" t="s">
        <v>46</v>
      </c>
      <c r="F42" s="16" t="s">
        <v>46</v>
      </c>
      <c r="G42" s="16">
        <v>1.42</v>
      </c>
      <c r="H42" s="16">
        <v>1.23</v>
      </c>
      <c r="I42" s="16">
        <v>1.35</v>
      </c>
      <c r="J42" s="16">
        <v>1.19</v>
      </c>
      <c r="K42" s="16">
        <v>1.0900000000000001</v>
      </c>
      <c r="L42" s="16">
        <v>1.07</v>
      </c>
      <c r="M42" s="16">
        <v>1.26</v>
      </c>
      <c r="N42" s="16">
        <v>1.1499999999999999</v>
      </c>
      <c r="O42" s="254">
        <v>1.3</v>
      </c>
      <c r="P42" s="16" t="s">
        <v>46</v>
      </c>
    </row>
    <row r="43" spans="1:16" x14ac:dyDescent="0.25">
      <c r="A43" s="1" t="s">
        <v>92</v>
      </c>
      <c r="B43" s="16" t="s">
        <v>46</v>
      </c>
      <c r="C43" s="16" t="s">
        <v>46</v>
      </c>
      <c r="D43" s="16" t="s">
        <v>46</v>
      </c>
      <c r="E43" s="16" t="s">
        <v>46</v>
      </c>
      <c r="F43" s="16" t="s">
        <v>46</v>
      </c>
      <c r="G43" s="16">
        <v>1.41</v>
      </c>
      <c r="H43" s="16" t="s">
        <v>46</v>
      </c>
      <c r="I43" s="16">
        <v>1.1399999999999999</v>
      </c>
      <c r="J43" s="16" t="s">
        <v>46</v>
      </c>
      <c r="K43" s="16">
        <v>0.2</v>
      </c>
      <c r="L43" s="16">
        <v>0.4</v>
      </c>
      <c r="M43" s="16">
        <v>0.69</v>
      </c>
      <c r="N43" s="16">
        <v>0.78</v>
      </c>
      <c r="O43" s="254">
        <v>0.98</v>
      </c>
      <c r="P43" s="16">
        <v>0.97</v>
      </c>
    </row>
    <row r="44" spans="1:16" x14ac:dyDescent="0.25">
      <c r="A44" s="1" t="s">
        <v>234</v>
      </c>
      <c r="B44" s="16">
        <v>0.17</v>
      </c>
      <c r="C44" s="16">
        <v>0.28000000000000003</v>
      </c>
      <c r="D44" s="16">
        <v>0.41</v>
      </c>
      <c r="E44" s="16">
        <v>0.21</v>
      </c>
      <c r="F44" s="16">
        <v>0.14000000000000001</v>
      </c>
      <c r="G44" s="16">
        <v>0.55000000000000004</v>
      </c>
      <c r="H44" s="16">
        <v>0.79</v>
      </c>
      <c r="I44" s="16">
        <v>0.66</v>
      </c>
      <c r="J44" s="16">
        <v>0.51</v>
      </c>
      <c r="K44" s="16">
        <v>0.49</v>
      </c>
      <c r="L44" s="16">
        <v>0.32</v>
      </c>
      <c r="M44" s="16">
        <v>0.16</v>
      </c>
      <c r="N44" s="16">
        <v>0.22</v>
      </c>
      <c r="O44" s="254">
        <v>0.27</v>
      </c>
      <c r="P44" s="16">
        <v>0.23</v>
      </c>
    </row>
    <row r="45" spans="1:16" x14ac:dyDescent="0.25">
      <c r="A45" s="1" t="s">
        <v>129</v>
      </c>
      <c r="B45" s="16">
        <v>5.32</v>
      </c>
      <c r="C45" s="16" t="s">
        <v>46</v>
      </c>
      <c r="D45" s="16">
        <v>5.44</v>
      </c>
      <c r="E45" s="16" t="s">
        <v>46</v>
      </c>
      <c r="F45" s="16">
        <v>6.2</v>
      </c>
      <c r="G45" s="16" t="s">
        <v>46</v>
      </c>
      <c r="H45" s="16">
        <v>6.76</v>
      </c>
      <c r="I45" s="16" t="s">
        <v>46</v>
      </c>
      <c r="J45" s="16">
        <v>5.85</v>
      </c>
      <c r="K45" s="16" t="s">
        <v>46</v>
      </c>
      <c r="L45" s="16">
        <v>4.91</v>
      </c>
      <c r="M45" s="16" t="s">
        <v>46</v>
      </c>
      <c r="N45" s="16">
        <v>4.7300000000000004</v>
      </c>
      <c r="O45" s="254"/>
      <c r="P45" s="16" t="s">
        <v>46</v>
      </c>
    </row>
    <row r="46" spans="1:16" x14ac:dyDescent="0.25">
      <c r="A46" s="1" t="s">
        <v>130</v>
      </c>
      <c r="B46" s="16">
        <v>2.0299999999999998</v>
      </c>
      <c r="C46" s="16">
        <v>1.08</v>
      </c>
      <c r="D46" s="16">
        <v>2.64</v>
      </c>
      <c r="E46" s="16">
        <v>2.0299999999999998</v>
      </c>
      <c r="F46" s="16">
        <v>0.93</v>
      </c>
      <c r="G46" s="16">
        <v>1.1599999999999999</v>
      </c>
      <c r="H46" s="16">
        <v>1.61</v>
      </c>
      <c r="I46" s="16">
        <v>1.35</v>
      </c>
      <c r="J46" s="16">
        <v>12.7</v>
      </c>
      <c r="K46" s="16">
        <v>13.97</v>
      </c>
      <c r="L46" s="16">
        <v>0.43</v>
      </c>
      <c r="M46" s="16">
        <v>1.64</v>
      </c>
      <c r="N46" s="16" t="s">
        <v>46</v>
      </c>
      <c r="O46" s="254"/>
      <c r="P46" s="16" t="s">
        <v>46</v>
      </c>
    </row>
    <row r="47" spans="1:16" x14ac:dyDescent="0.25">
      <c r="A47" s="1" t="s">
        <v>102</v>
      </c>
      <c r="B47" s="16">
        <v>5.12</v>
      </c>
      <c r="C47" s="16" t="s">
        <v>46</v>
      </c>
      <c r="D47" s="16">
        <v>5.98</v>
      </c>
      <c r="E47" s="16" t="s">
        <v>46</v>
      </c>
      <c r="F47" s="16">
        <v>8.67</v>
      </c>
      <c r="G47" s="16" t="s">
        <v>46</v>
      </c>
      <c r="H47" s="16">
        <v>8.67</v>
      </c>
      <c r="I47" s="16" t="s">
        <v>46</v>
      </c>
      <c r="J47" s="16">
        <v>6.85</v>
      </c>
      <c r="K47" s="16" t="s">
        <v>46</v>
      </c>
      <c r="L47" s="16">
        <v>9.14</v>
      </c>
      <c r="M47" s="16" t="s">
        <v>46</v>
      </c>
      <c r="N47" s="16">
        <v>10.94</v>
      </c>
      <c r="O47" s="254"/>
      <c r="P47" s="16">
        <v>9.99</v>
      </c>
    </row>
    <row r="48" spans="1:16" x14ac:dyDescent="0.25">
      <c r="A48" s="1" t="s">
        <v>236</v>
      </c>
      <c r="B48" s="16" t="s">
        <v>46</v>
      </c>
      <c r="C48" s="16">
        <v>21.11</v>
      </c>
      <c r="D48" s="16" t="s">
        <v>46</v>
      </c>
      <c r="E48" s="16">
        <v>25.51</v>
      </c>
      <c r="F48" s="16">
        <v>18.05</v>
      </c>
      <c r="G48" s="16">
        <v>11.59</v>
      </c>
      <c r="H48" s="16">
        <v>20.69</v>
      </c>
      <c r="I48" s="16">
        <v>14.35</v>
      </c>
      <c r="J48" s="16">
        <v>10.84</v>
      </c>
      <c r="K48" s="16">
        <v>11.94</v>
      </c>
      <c r="L48" s="16">
        <v>6.77</v>
      </c>
      <c r="M48" s="16">
        <v>7.65</v>
      </c>
      <c r="N48" s="16">
        <v>7.88</v>
      </c>
      <c r="O48" s="254"/>
      <c r="P48" s="16" t="s">
        <v>46</v>
      </c>
    </row>
    <row r="49" spans="1:2" s="96" customFormat="1" x14ac:dyDescent="0.25">
      <c r="A49" s="96" t="s">
        <v>237</v>
      </c>
    </row>
    <row r="50" spans="1:2" s="96" customFormat="1" x14ac:dyDescent="0.25">
      <c r="A50" s="96" t="s">
        <v>71</v>
      </c>
      <c r="B50" s="96" t="s">
        <v>232</v>
      </c>
    </row>
    <row r="51" spans="1:2" s="96" customFormat="1" x14ac:dyDescent="0.25">
      <c r="A51" s="96" t="s">
        <v>119</v>
      </c>
      <c r="B51" s="96" t="s">
        <v>233</v>
      </c>
    </row>
  </sheetData>
  <autoFilter ref="A4:P4">
    <sortState ref="A8:Q51">
      <sortCondition descending="1" ref="P7"/>
    </sortState>
  </autoFilter>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M13" sqref="M13"/>
    </sheetView>
  </sheetViews>
  <sheetFormatPr defaultRowHeight="15" x14ac:dyDescent="0.25"/>
  <cols>
    <col min="1" max="1" width="16" customWidth="1"/>
    <col min="2" max="2" width="12.85546875" customWidth="1"/>
    <col min="3" max="3" width="11.5703125" customWidth="1"/>
    <col min="6" max="6" width="10.7109375" customWidth="1"/>
  </cols>
  <sheetData>
    <row r="1" spans="1:6" s="96" customFormat="1" x14ac:dyDescent="0.25">
      <c r="A1" s="8" t="s">
        <v>577</v>
      </c>
    </row>
    <row r="2" spans="1:6" s="96" customFormat="1" x14ac:dyDescent="0.25">
      <c r="A2" s="8" t="s">
        <v>553</v>
      </c>
    </row>
    <row r="3" spans="1:6" s="96" customFormat="1" x14ac:dyDescent="0.25"/>
    <row r="4" spans="1:6" ht="60" x14ac:dyDescent="0.25">
      <c r="A4" s="106"/>
      <c r="B4" s="100" t="s">
        <v>414</v>
      </c>
      <c r="C4" s="32" t="s">
        <v>274</v>
      </c>
      <c r="D4" s="32" t="s">
        <v>275</v>
      </c>
      <c r="E4" s="100" t="s">
        <v>415</v>
      </c>
      <c r="F4" s="100" t="s">
        <v>256</v>
      </c>
    </row>
    <row r="5" spans="1:6" x14ac:dyDescent="0.25">
      <c r="A5" s="106">
        <v>1996</v>
      </c>
      <c r="B5" s="165">
        <v>1826.4</v>
      </c>
      <c r="C5" s="37">
        <v>772.1</v>
      </c>
      <c r="D5" s="37">
        <v>1031.2</v>
      </c>
      <c r="E5" s="165">
        <v>23.1</v>
      </c>
      <c r="F5" s="101">
        <f>C5+D5</f>
        <v>1803.3000000000002</v>
      </c>
    </row>
    <row r="6" spans="1:6" x14ac:dyDescent="0.25">
      <c r="A6" s="106">
        <v>1997</v>
      </c>
      <c r="B6" s="165">
        <v>1810.6</v>
      </c>
      <c r="C6" s="37">
        <v>1281.5999999999999</v>
      </c>
      <c r="D6" s="37">
        <v>502.7</v>
      </c>
      <c r="E6" s="165">
        <v>26.3</v>
      </c>
      <c r="F6" s="101">
        <f t="shared" ref="F6:F24" si="0">C6+D6</f>
        <v>1784.3</v>
      </c>
    </row>
    <row r="7" spans="1:6" x14ac:dyDescent="0.25">
      <c r="A7" s="106">
        <v>1998</v>
      </c>
      <c r="B7" s="165">
        <v>1967.7</v>
      </c>
      <c r="C7" s="37">
        <v>1171.0999999999999</v>
      </c>
      <c r="D7" s="37">
        <v>769</v>
      </c>
      <c r="E7" s="165">
        <v>27.6</v>
      </c>
      <c r="F7" s="101">
        <f t="shared" si="0"/>
        <v>1940.1</v>
      </c>
    </row>
    <row r="8" spans="1:6" x14ac:dyDescent="0.25">
      <c r="A8" s="106">
        <v>1999</v>
      </c>
      <c r="B8" s="165">
        <v>2636.9</v>
      </c>
      <c r="C8" s="37">
        <v>1841.4</v>
      </c>
      <c r="D8" s="37">
        <v>752.2</v>
      </c>
      <c r="E8" s="165">
        <v>43.3</v>
      </c>
      <c r="F8" s="101">
        <f t="shared" si="0"/>
        <v>2593.6000000000004</v>
      </c>
    </row>
    <row r="9" spans="1:6" x14ac:dyDescent="0.25">
      <c r="A9" s="106">
        <v>2000</v>
      </c>
      <c r="B9" s="165">
        <v>2675.6</v>
      </c>
      <c r="C9" s="37">
        <v>1435.1</v>
      </c>
      <c r="D9" s="37">
        <v>1115.5</v>
      </c>
      <c r="E9" s="165">
        <v>125</v>
      </c>
      <c r="F9" s="101">
        <f t="shared" si="0"/>
        <v>2550.6</v>
      </c>
    </row>
    <row r="10" spans="1:6" x14ac:dyDescent="0.25">
      <c r="A10" s="106">
        <v>2001</v>
      </c>
      <c r="B10" s="165">
        <v>1655.9</v>
      </c>
      <c r="C10" s="37">
        <v>1258.5</v>
      </c>
      <c r="D10" s="37">
        <v>299.2</v>
      </c>
      <c r="E10" s="165">
        <v>98.2</v>
      </c>
      <c r="F10" s="101">
        <f t="shared" si="0"/>
        <v>1557.7</v>
      </c>
    </row>
    <row r="11" spans="1:6" x14ac:dyDescent="0.25">
      <c r="A11" s="106">
        <v>2002</v>
      </c>
      <c r="B11" s="165">
        <v>2497.6999999999998</v>
      </c>
      <c r="C11" s="37">
        <v>1919.3</v>
      </c>
      <c r="D11" s="37">
        <v>481.1</v>
      </c>
      <c r="E11" s="165">
        <v>97.3</v>
      </c>
      <c r="F11" s="101">
        <f t="shared" si="0"/>
        <v>2400.4</v>
      </c>
    </row>
    <row r="12" spans="1:6" x14ac:dyDescent="0.25">
      <c r="A12" s="106">
        <v>2003</v>
      </c>
      <c r="B12" s="165">
        <v>2329</v>
      </c>
      <c r="C12" s="37">
        <v>1982.8</v>
      </c>
      <c r="D12" s="37">
        <v>243.2</v>
      </c>
      <c r="E12" s="165">
        <v>103</v>
      </c>
      <c r="F12" s="101">
        <f t="shared" si="0"/>
        <v>2226</v>
      </c>
    </row>
    <row r="13" spans="1:6" x14ac:dyDescent="0.25">
      <c r="A13" s="106">
        <v>2004</v>
      </c>
      <c r="B13" s="165">
        <v>2689.3</v>
      </c>
      <c r="C13" s="37">
        <v>2435.9</v>
      </c>
      <c r="D13" s="37">
        <v>133.80000000000001</v>
      </c>
      <c r="E13" s="165">
        <v>119.6</v>
      </c>
      <c r="F13" s="101">
        <f t="shared" si="0"/>
        <v>2569.7000000000003</v>
      </c>
    </row>
    <row r="14" spans="1:6" x14ac:dyDescent="0.25">
      <c r="A14" s="106">
        <v>2005</v>
      </c>
      <c r="B14" s="165">
        <v>2364.1999999999998</v>
      </c>
      <c r="C14" s="37">
        <v>2247.3000000000002</v>
      </c>
      <c r="D14" s="37">
        <v>1.7</v>
      </c>
      <c r="E14" s="165">
        <v>115.2</v>
      </c>
      <c r="F14" s="101">
        <f t="shared" si="0"/>
        <v>2249</v>
      </c>
    </row>
    <row r="15" spans="1:6" x14ac:dyDescent="0.25">
      <c r="A15" s="106">
        <v>2006</v>
      </c>
      <c r="B15" s="165">
        <v>3188.3</v>
      </c>
      <c r="C15" s="37">
        <v>3052.6</v>
      </c>
      <c r="D15" s="37">
        <v>7.1</v>
      </c>
      <c r="E15" s="165">
        <v>128.6</v>
      </c>
      <c r="F15" s="101">
        <f t="shared" si="0"/>
        <v>3059.7</v>
      </c>
    </row>
    <row r="16" spans="1:6" x14ac:dyDescent="0.25">
      <c r="A16" s="106">
        <v>2007</v>
      </c>
      <c r="B16" s="165">
        <v>4691.6000000000004</v>
      </c>
      <c r="C16" s="37">
        <v>4053.3</v>
      </c>
      <c r="D16" s="37">
        <v>6.6</v>
      </c>
      <c r="E16" s="165">
        <v>631.70000000000005</v>
      </c>
      <c r="F16" s="101">
        <f t="shared" si="0"/>
        <v>4059.9</v>
      </c>
    </row>
    <row r="17" spans="1:6" x14ac:dyDescent="0.25">
      <c r="A17" s="106">
        <v>2008</v>
      </c>
      <c r="B17" s="165">
        <v>5050.1000000000004</v>
      </c>
      <c r="C17" s="37">
        <v>3957.6</v>
      </c>
      <c r="D17" s="37">
        <v>327</v>
      </c>
      <c r="E17" s="165">
        <v>765.5</v>
      </c>
      <c r="F17" s="101">
        <f t="shared" si="0"/>
        <v>4284.6000000000004</v>
      </c>
    </row>
    <row r="18" spans="1:6" x14ac:dyDescent="0.25">
      <c r="A18" s="106">
        <v>2009</v>
      </c>
      <c r="B18" s="165">
        <v>4503.6000000000004</v>
      </c>
      <c r="C18" s="37">
        <v>3545.6</v>
      </c>
      <c r="D18" s="37">
        <v>399.7</v>
      </c>
      <c r="E18" s="165">
        <v>558.29999999999995</v>
      </c>
      <c r="F18" s="101">
        <f t="shared" si="0"/>
        <v>3945.2999999999997</v>
      </c>
    </row>
    <row r="19" spans="1:6" x14ac:dyDescent="0.25">
      <c r="A19" s="106">
        <v>2010</v>
      </c>
      <c r="B19" s="165">
        <v>4532.3999999999996</v>
      </c>
      <c r="C19" s="37">
        <v>3682.2</v>
      </c>
      <c r="D19" s="37">
        <v>578.1</v>
      </c>
      <c r="E19" s="165">
        <v>272.10000000000002</v>
      </c>
      <c r="F19" s="101">
        <f t="shared" si="0"/>
        <v>4260.3</v>
      </c>
    </row>
    <row r="20" spans="1:6" x14ac:dyDescent="0.25">
      <c r="A20" s="106">
        <v>2011</v>
      </c>
      <c r="B20" s="165">
        <v>4430.7</v>
      </c>
      <c r="C20" s="37">
        <v>3718.9</v>
      </c>
      <c r="D20" s="37">
        <v>464</v>
      </c>
      <c r="E20" s="165">
        <v>247.8</v>
      </c>
      <c r="F20" s="101">
        <f t="shared" si="0"/>
        <v>4182.8999999999996</v>
      </c>
    </row>
    <row r="21" spans="1:6" x14ac:dyDescent="0.25">
      <c r="A21" s="106">
        <v>2012</v>
      </c>
      <c r="B21" s="165">
        <v>4816.1000000000004</v>
      </c>
      <c r="C21" s="37">
        <v>4258.8</v>
      </c>
      <c r="D21" s="37">
        <v>421</v>
      </c>
      <c r="E21" s="165">
        <v>136.4</v>
      </c>
      <c r="F21" s="101">
        <f t="shared" si="0"/>
        <v>4679.8</v>
      </c>
    </row>
    <row r="22" spans="1:6" x14ac:dyDescent="0.25">
      <c r="A22" s="106">
        <v>2013</v>
      </c>
      <c r="B22" s="165">
        <v>6483.7</v>
      </c>
      <c r="C22" s="37">
        <v>6016</v>
      </c>
      <c r="D22" s="37">
        <v>388.1</v>
      </c>
      <c r="E22" s="165">
        <v>79.599999999999994</v>
      </c>
      <c r="F22" s="101">
        <f t="shared" si="0"/>
        <v>6404.1</v>
      </c>
    </row>
    <row r="23" spans="1:6" x14ac:dyDescent="0.25">
      <c r="A23" s="106">
        <v>2014</v>
      </c>
      <c r="B23" s="165">
        <v>6204.7</v>
      </c>
      <c r="C23" s="37">
        <v>5563.3</v>
      </c>
      <c r="D23" s="37">
        <v>407.4</v>
      </c>
      <c r="E23" s="165">
        <v>234</v>
      </c>
      <c r="F23" s="101">
        <f t="shared" si="0"/>
        <v>5970.7</v>
      </c>
    </row>
    <row r="24" spans="1:6" x14ac:dyDescent="0.25">
      <c r="A24" s="106">
        <v>2015</v>
      </c>
      <c r="B24" s="165">
        <v>7713.9</v>
      </c>
      <c r="C24" s="37">
        <v>6757.5</v>
      </c>
      <c r="D24" s="37">
        <v>531.1</v>
      </c>
      <c r="E24" s="165">
        <v>425.3</v>
      </c>
      <c r="F24" s="101">
        <f t="shared" si="0"/>
        <v>7288.6</v>
      </c>
    </row>
    <row r="25" spans="1:6" x14ac:dyDescent="0.25">
      <c r="A25" s="96" t="s">
        <v>578</v>
      </c>
      <c r="B25" s="77">
        <v>42550</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workbookViewId="0">
      <selection activeCell="C14" sqref="C14"/>
    </sheetView>
  </sheetViews>
  <sheetFormatPr defaultRowHeight="15" x14ac:dyDescent="0.25"/>
  <cols>
    <col min="1" max="1" width="32.42578125" customWidth="1"/>
    <col min="2" max="2" width="11.5703125" customWidth="1"/>
  </cols>
  <sheetData>
    <row r="1" spans="1:17" s="96" customFormat="1" x14ac:dyDescent="0.25">
      <c r="A1" s="8" t="s">
        <v>488</v>
      </c>
    </row>
    <row r="2" spans="1:17" s="96" customFormat="1" x14ac:dyDescent="0.25">
      <c r="A2" s="8" t="s">
        <v>498</v>
      </c>
    </row>
    <row r="3" spans="1:17" s="96" customFormat="1" x14ac:dyDescent="0.25"/>
    <row r="4" spans="1:17" x14ac:dyDescent="0.25">
      <c r="A4" s="11"/>
      <c r="B4" s="205">
        <v>2000</v>
      </c>
      <c r="C4" s="205">
        <v>2001</v>
      </c>
      <c r="D4" s="205">
        <v>2002</v>
      </c>
      <c r="E4" s="205">
        <v>2003</v>
      </c>
      <c r="F4" s="205">
        <v>2004</v>
      </c>
      <c r="G4" s="205">
        <v>2005</v>
      </c>
      <c r="H4" s="205">
        <v>2006</v>
      </c>
      <c r="I4" s="205">
        <v>2007</v>
      </c>
      <c r="J4" s="205">
        <v>2008</v>
      </c>
      <c r="K4" s="205">
        <v>2009</v>
      </c>
      <c r="L4" s="205">
        <v>2010</v>
      </c>
      <c r="M4" s="205">
        <v>2011</v>
      </c>
      <c r="N4" s="205">
        <v>2012</v>
      </c>
      <c r="O4" s="163">
        <v>2013</v>
      </c>
      <c r="P4" s="205">
        <v>2014</v>
      </c>
    </row>
    <row r="5" spans="1:17" x14ac:dyDescent="0.25">
      <c r="A5" s="11" t="s">
        <v>136</v>
      </c>
      <c r="B5" s="11">
        <v>45.45</v>
      </c>
      <c r="C5" s="11">
        <v>49.04</v>
      </c>
      <c r="D5" s="11">
        <v>50.57</v>
      </c>
      <c r="E5" s="11">
        <v>51.53</v>
      </c>
      <c r="F5" s="11">
        <v>52.96</v>
      </c>
      <c r="G5" s="11">
        <v>53.56</v>
      </c>
      <c r="H5" s="11">
        <v>52.02</v>
      </c>
      <c r="I5" s="11">
        <v>55.28</v>
      </c>
      <c r="J5" s="11">
        <v>56.04</v>
      </c>
      <c r="K5" s="11">
        <v>57.37</v>
      </c>
      <c r="L5" s="11">
        <v>64.180000000000007</v>
      </c>
      <c r="M5" s="11">
        <v>58.67</v>
      </c>
      <c r="N5" s="11">
        <v>60.44</v>
      </c>
      <c r="O5" s="227">
        <v>61.48</v>
      </c>
      <c r="P5" s="122">
        <v>62.67</v>
      </c>
    </row>
    <row r="6" spans="1:17" x14ac:dyDescent="0.25">
      <c r="A6" s="11" t="s">
        <v>86</v>
      </c>
      <c r="B6" s="11">
        <v>6.08</v>
      </c>
      <c r="C6" s="11">
        <v>6.08</v>
      </c>
      <c r="D6" s="11">
        <v>7.2</v>
      </c>
      <c r="E6" s="11">
        <v>6.36</v>
      </c>
      <c r="F6" s="11">
        <v>4.1500000000000004</v>
      </c>
      <c r="G6" s="11">
        <v>3.92</v>
      </c>
      <c r="H6" s="11">
        <v>8.41</v>
      </c>
      <c r="I6" s="11">
        <v>9.6199999999999992</v>
      </c>
      <c r="J6" s="11">
        <v>8.59</v>
      </c>
      <c r="K6" s="11">
        <v>15.47</v>
      </c>
      <c r="L6" s="11">
        <v>13.97</v>
      </c>
      <c r="M6" s="11">
        <v>14.53</v>
      </c>
      <c r="N6" s="11">
        <v>15.67</v>
      </c>
      <c r="O6" s="227">
        <v>19.04</v>
      </c>
      <c r="P6" s="122">
        <v>16.489999999999998</v>
      </c>
      <c r="Q6" s="96"/>
    </row>
    <row r="7" spans="1:17" x14ac:dyDescent="0.25">
      <c r="A7" s="11" t="s">
        <v>135</v>
      </c>
      <c r="B7" s="11">
        <v>33.979999999999997</v>
      </c>
      <c r="C7" s="11">
        <v>31.01</v>
      </c>
      <c r="D7" s="11">
        <v>32.96</v>
      </c>
      <c r="E7" s="11">
        <v>28.23</v>
      </c>
      <c r="F7" s="11">
        <v>26.77</v>
      </c>
      <c r="G7" s="11">
        <v>36.81</v>
      </c>
      <c r="H7" s="11">
        <v>47</v>
      </c>
      <c r="I7" s="11">
        <v>42.55</v>
      </c>
      <c r="J7" s="11">
        <v>39.15</v>
      </c>
      <c r="K7" s="11">
        <v>20.66</v>
      </c>
      <c r="L7" s="11">
        <v>30.06</v>
      </c>
      <c r="M7" s="11">
        <v>18.14</v>
      </c>
      <c r="N7" s="11">
        <v>19.57</v>
      </c>
      <c r="O7" s="227">
        <v>14.03</v>
      </c>
      <c r="P7" s="122">
        <v>19.010000000000002</v>
      </c>
      <c r="Q7" s="96"/>
    </row>
    <row r="8" spans="1:17" x14ac:dyDescent="0.25">
      <c r="A8" s="11" t="s">
        <v>99</v>
      </c>
      <c r="B8" s="11">
        <v>6.99</v>
      </c>
      <c r="C8" s="11">
        <v>4.97</v>
      </c>
      <c r="D8" s="11">
        <v>5.05</v>
      </c>
      <c r="E8" s="11">
        <v>12.82</v>
      </c>
      <c r="F8" s="11">
        <v>4.4800000000000004</v>
      </c>
      <c r="G8" s="11">
        <v>6.98</v>
      </c>
      <c r="H8" s="11">
        <v>5.65</v>
      </c>
      <c r="I8" s="11">
        <v>7.96</v>
      </c>
      <c r="J8" s="11">
        <v>5.65</v>
      </c>
      <c r="K8" s="11">
        <v>11.77</v>
      </c>
      <c r="L8" s="11">
        <v>15.65</v>
      </c>
      <c r="M8" s="11">
        <v>15.08</v>
      </c>
      <c r="N8" s="11">
        <v>13.84</v>
      </c>
      <c r="O8" s="227">
        <v>12.62</v>
      </c>
      <c r="P8" s="122">
        <v>7.74</v>
      </c>
      <c r="Q8" s="96"/>
    </row>
    <row r="9" spans="1:17" x14ac:dyDescent="0.25">
      <c r="A9" s="11" t="s">
        <v>12</v>
      </c>
      <c r="B9" s="11" t="s">
        <v>46</v>
      </c>
      <c r="C9" s="11" t="s">
        <v>46</v>
      </c>
      <c r="D9" s="11">
        <v>5.61</v>
      </c>
      <c r="E9" s="11" t="s">
        <v>46</v>
      </c>
      <c r="F9" s="11">
        <v>6.44</v>
      </c>
      <c r="G9" s="11" t="s">
        <v>46</v>
      </c>
      <c r="H9" s="11">
        <v>9.6</v>
      </c>
      <c r="I9" s="11">
        <v>10.28</v>
      </c>
      <c r="J9" s="11" t="s">
        <v>46</v>
      </c>
      <c r="K9" s="11">
        <v>10.97</v>
      </c>
      <c r="L9" s="11" t="s">
        <v>46</v>
      </c>
      <c r="M9" s="11">
        <v>13.27</v>
      </c>
      <c r="N9" s="11" t="s">
        <v>46</v>
      </c>
      <c r="O9" s="227">
        <v>12.48</v>
      </c>
      <c r="P9" s="122" t="s">
        <v>46</v>
      </c>
      <c r="Q9" s="96"/>
    </row>
    <row r="10" spans="1:17" x14ac:dyDescent="0.25">
      <c r="A10" s="11" t="s">
        <v>76</v>
      </c>
      <c r="B10" s="11">
        <v>5.8</v>
      </c>
      <c r="C10" s="11">
        <v>5.92</v>
      </c>
      <c r="D10" s="11">
        <v>5.37</v>
      </c>
      <c r="E10" s="11">
        <v>5.38</v>
      </c>
      <c r="F10" s="11">
        <v>5.97</v>
      </c>
      <c r="G10" s="11">
        <v>6.2</v>
      </c>
      <c r="H10" s="11">
        <v>5.7</v>
      </c>
      <c r="I10" s="11">
        <v>5.66</v>
      </c>
      <c r="J10" s="11">
        <v>5.82</v>
      </c>
      <c r="K10" s="11">
        <v>6.58</v>
      </c>
      <c r="L10" s="11">
        <v>7.75</v>
      </c>
      <c r="M10" s="11">
        <v>6.24</v>
      </c>
      <c r="N10" s="11">
        <v>12.12</v>
      </c>
      <c r="O10" s="227">
        <v>12.26</v>
      </c>
      <c r="P10" s="122" t="s">
        <v>46</v>
      </c>
      <c r="Q10" s="96"/>
    </row>
    <row r="11" spans="1:17" x14ac:dyDescent="0.25">
      <c r="A11" s="11" t="s">
        <v>79</v>
      </c>
      <c r="B11" s="11">
        <v>14.74</v>
      </c>
      <c r="C11" s="11">
        <v>12.21</v>
      </c>
      <c r="D11" s="11">
        <v>12.09</v>
      </c>
      <c r="E11" s="11">
        <v>11.99</v>
      </c>
      <c r="F11" s="11">
        <v>14.91</v>
      </c>
      <c r="G11" s="11">
        <v>16.989999999999998</v>
      </c>
      <c r="H11" s="11">
        <v>16.350000000000001</v>
      </c>
      <c r="I11" s="11">
        <v>15.34</v>
      </c>
      <c r="J11" s="11">
        <v>15.08</v>
      </c>
      <c r="K11" s="11">
        <v>17.09</v>
      </c>
      <c r="L11" s="11">
        <v>15.42</v>
      </c>
      <c r="M11" s="11">
        <v>15.7</v>
      </c>
      <c r="N11" s="11">
        <v>13.73</v>
      </c>
      <c r="O11" s="227">
        <v>11.58</v>
      </c>
      <c r="P11" s="122">
        <v>10.02</v>
      </c>
      <c r="Q11" s="96"/>
    </row>
    <row r="12" spans="1:17" x14ac:dyDescent="0.25">
      <c r="A12" s="11" t="s">
        <v>131</v>
      </c>
      <c r="B12" s="11" t="s">
        <v>46</v>
      </c>
      <c r="C12" s="11">
        <v>8.99</v>
      </c>
      <c r="D12" s="11" t="s">
        <v>46</v>
      </c>
      <c r="E12" s="11">
        <v>9.98</v>
      </c>
      <c r="F12" s="11" t="s">
        <v>46</v>
      </c>
      <c r="G12" s="11">
        <v>11.45</v>
      </c>
      <c r="H12" s="11" t="s">
        <v>46</v>
      </c>
      <c r="I12" s="11">
        <v>8.67</v>
      </c>
      <c r="J12" s="11" t="s">
        <v>46</v>
      </c>
      <c r="K12" s="11">
        <v>8.3699999999999992</v>
      </c>
      <c r="L12" s="11" t="s">
        <v>46</v>
      </c>
      <c r="M12" s="11">
        <v>12.24</v>
      </c>
      <c r="N12" s="11" t="s">
        <v>46</v>
      </c>
      <c r="O12" s="227">
        <v>11.16</v>
      </c>
      <c r="P12" s="122" t="s">
        <v>46</v>
      </c>
      <c r="Q12" s="96"/>
    </row>
    <row r="13" spans="1:17" x14ac:dyDescent="0.25">
      <c r="A13" s="11" t="s">
        <v>100</v>
      </c>
      <c r="B13" s="11">
        <v>7.23</v>
      </c>
      <c r="C13" s="11">
        <v>9.51</v>
      </c>
      <c r="D13" s="11">
        <v>9.5500000000000007</v>
      </c>
      <c r="E13" s="11">
        <v>11.13</v>
      </c>
      <c r="F13" s="11">
        <v>12.46</v>
      </c>
      <c r="G13" s="11">
        <v>13.61</v>
      </c>
      <c r="H13" s="11">
        <v>14.44</v>
      </c>
      <c r="I13" s="11">
        <v>16.34</v>
      </c>
      <c r="J13" s="11">
        <v>17.899999999999999</v>
      </c>
      <c r="K13" s="11">
        <v>17.14</v>
      </c>
      <c r="L13" s="11">
        <v>16.59</v>
      </c>
      <c r="M13" s="11">
        <v>14.38</v>
      </c>
      <c r="N13" s="11">
        <v>12.64</v>
      </c>
      <c r="O13" s="227">
        <v>10.72</v>
      </c>
      <c r="P13" s="122">
        <v>9.7100000000000009</v>
      </c>
      <c r="Q13" s="96"/>
    </row>
    <row r="14" spans="1:17" x14ac:dyDescent="0.25">
      <c r="A14" s="11" t="s">
        <v>81</v>
      </c>
      <c r="B14" s="11">
        <v>9.0500000000000007</v>
      </c>
      <c r="C14" s="11">
        <v>5.22</v>
      </c>
      <c r="D14" s="11">
        <v>9.81</v>
      </c>
      <c r="E14" s="11">
        <v>5.59</v>
      </c>
      <c r="F14" s="11">
        <v>4.13</v>
      </c>
      <c r="G14" s="11">
        <v>6.94</v>
      </c>
      <c r="H14" s="11">
        <v>7.62</v>
      </c>
      <c r="I14" s="11">
        <v>9.32</v>
      </c>
      <c r="J14" s="11">
        <v>7.14</v>
      </c>
      <c r="K14" s="11">
        <v>11.01</v>
      </c>
      <c r="L14" s="11">
        <v>11.14</v>
      </c>
      <c r="M14" s="11">
        <v>6.8</v>
      </c>
      <c r="N14" s="11">
        <v>9.23</v>
      </c>
      <c r="O14" s="227">
        <v>10.18</v>
      </c>
      <c r="P14" s="122">
        <v>10.33</v>
      </c>
      <c r="Q14" s="96"/>
    </row>
    <row r="15" spans="1:17" x14ac:dyDescent="0.25">
      <c r="A15" s="11" t="s">
        <v>95</v>
      </c>
      <c r="B15" s="11">
        <v>31.95</v>
      </c>
      <c r="C15" s="11">
        <v>30.44</v>
      </c>
      <c r="D15" s="11">
        <v>12.56</v>
      </c>
      <c r="E15" s="11">
        <v>15.2</v>
      </c>
      <c r="F15" s="11">
        <v>16.93</v>
      </c>
      <c r="G15" s="11">
        <v>13.73</v>
      </c>
      <c r="H15" s="11">
        <v>12.33</v>
      </c>
      <c r="I15" s="11">
        <v>11.68</v>
      </c>
      <c r="J15" s="11" t="s">
        <v>46</v>
      </c>
      <c r="K15" s="11">
        <v>12.3</v>
      </c>
      <c r="L15" s="11">
        <v>13.81</v>
      </c>
      <c r="M15" s="11">
        <v>12.67</v>
      </c>
      <c r="N15" s="11">
        <v>11.18</v>
      </c>
      <c r="O15" s="227">
        <v>9.9600000000000009</v>
      </c>
      <c r="P15" s="122">
        <v>11.49</v>
      </c>
      <c r="Q15" s="96"/>
    </row>
    <row r="16" spans="1:17" x14ac:dyDescent="0.25">
      <c r="A16" s="11" t="s">
        <v>94</v>
      </c>
      <c r="B16" s="11" t="s">
        <v>46</v>
      </c>
      <c r="C16" s="11">
        <v>8.23</v>
      </c>
      <c r="D16" s="11" t="s">
        <v>46</v>
      </c>
      <c r="E16" s="11">
        <v>7.96</v>
      </c>
      <c r="F16" s="11" t="s">
        <v>46</v>
      </c>
      <c r="G16" s="11">
        <v>7.86</v>
      </c>
      <c r="H16" s="11">
        <v>8.02</v>
      </c>
      <c r="I16" s="11">
        <v>7.63</v>
      </c>
      <c r="J16" s="11">
        <v>8.94</v>
      </c>
      <c r="K16" s="11">
        <v>9.5500000000000007</v>
      </c>
      <c r="L16" s="11">
        <v>9.9</v>
      </c>
      <c r="M16" s="11">
        <v>9.74</v>
      </c>
      <c r="N16" s="11">
        <v>10.14</v>
      </c>
      <c r="O16" s="227">
        <v>9.27</v>
      </c>
      <c r="P16" s="122">
        <v>8.51</v>
      </c>
      <c r="Q16" s="96"/>
    </row>
    <row r="17" spans="1:17" x14ac:dyDescent="0.25">
      <c r="A17" s="11" t="s">
        <v>105</v>
      </c>
      <c r="B17" s="11">
        <v>8.56</v>
      </c>
      <c r="C17" s="11">
        <v>8.3699999999999992</v>
      </c>
      <c r="D17" s="11">
        <v>8.4600000000000009</v>
      </c>
      <c r="E17" s="11">
        <v>8.8699999999999992</v>
      </c>
      <c r="F17" s="11">
        <v>9.73</v>
      </c>
      <c r="G17" s="11">
        <v>9.69</v>
      </c>
      <c r="H17" s="11">
        <v>9.81</v>
      </c>
      <c r="I17" s="11">
        <v>9.8699999999999992</v>
      </c>
      <c r="J17" s="11">
        <v>12.51</v>
      </c>
      <c r="K17" s="11">
        <v>14.08</v>
      </c>
      <c r="L17" s="11">
        <v>12.31</v>
      </c>
      <c r="M17" s="11">
        <v>10.76</v>
      </c>
      <c r="N17" s="11">
        <v>10.18</v>
      </c>
      <c r="O17" s="227">
        <v>9.16</v>
      </c>
      <c r="P17" s="122" t="s">
        <v>46</v>
      </c>
      <c r="Q17" s="96"/>
    </row>
    <row r="18" spans="1:17" x14ac:dyDescent="0.25">
      <c r="A18" s="11" t="s">
        <v>28</v>
      </c>
      <c r="B18" s="11">
        <v>4.2300000000000004</v>
      </c>
      <c r="C18" s="11">
        <v>2.09</v>
      </c>
      <c r="D18" s="11">
        <v>3.7</v>
      </c>
      <c r="E18" s="11">
        <v>5.28</v>
      </c>
      <c r="F18" s="11">
        <v>4.6500000000000004</v>
      </c>
      <c r="G18" s="11">
        <v>4.18</v>
      </c>
      <c r="H18" s="11">
        <v>3.68</v>
      </c>
      <c r="I18" s="11">
        <v>3.46</v>
      </c>
      <c r="J18" s="11">
        <v>3.26</v>
      </c>
      <c r="K18" s="11">
        <v>5.55</v>
      </c>
      <c r="L18" s="11">
        <v>4.33</v>
      </c>
      <c r="M18" s="11">
        <v>4.03</v>
      </c>
      <c r="N18" s="11">
        <v>6.87</v>
      </c>
      <c r="O18" s="227">
        <v>9.08</v>
      </c>
      <c r="P18" s="122" t="s">
        <v>46</v>
      </c>
      <c r="Q18" s="96"/>
    </row>
    <row r="19" spans="1:17" x14ac:dyDescent="0.25">
      <c r="A19" s="11" t="s">
        <v>104</v>
      </c>
      <c r="B19" s="11">
        <v>8.81</v>
      </c>
      <c r="C19" s="11">
        <v>7.84</v>
      </c>
      <c r="D19" s="11">
        <v>7.07</v>
      </c>
      <c r="E19" s="11">
        <v>9.6199999999999992</v>
      </c>
      <c r="F19" s="11">
        <v>10.18</v>
      </c>
      <c r="G19" s="11">
        <v>8.34</v>
      </c>
      <c r="H19" s="11">
        <v>7.56</v>
      </c>
      <c r="I19" s="11">
        <v>6.81</v>
      </c>
      <c r="J19" s="11">
        <v>6.58</v>
      </c>
      <c r="K19" s="11">
        <v>7.89</v>
      </c>
      <c r="L19" s="11">
        <v>8.67</v>
      </c>
      <c r="M19" s="11">
        <v>9.26</v>
      </c>
      <c r="N19" s="11">
        <v>7.88</v>
      </c>
      <c r="O19" s="227">
        <v>8.94</v>
      </c>
      <c r="P19" s="122">
        <v>8.94</v>
      </c>
      <c r="Q19" s="96"/>
    </row>
    <row r="20" spans="1:17" x14ac:dyDescent="0.25">
      <c r="A20" s="11" t="s">
        <v>103</v>
      </c>
      <c r="B20" s="11">
        <v>4.25</v>
      </c>
      <c r="C20" s="11">
        <v>3.26</v>
      </c>
      <c r="D20" s="11">
        <v>2.9</v>
      </c>
      <c r="E20" s="11">
        <v>4.38</v>
      </c>
      <c r="F20" s="11">
        <v>4.24</v>
      </c>
      <c r="G20" s="11">
        <v>6.89</v>
      </c>
      <c r="H20" s="11">
        <v>8.7200000000000006</v>
      </c>
      <c r="I20" s="11">
        <v>9.68</v>
      </c>
      <c r="J20" s="11">
        <v>9.5399999999999991</v>
      </c>
      <c r="K20" s="11">
        <v>15.16</v>
      </c>
      <c r="L20" s="11">
        <v>10.42</v>
      </c>
      <c r="M20" s="11">
        <v>8.91</v>
      </c>
      <c r="N20" s="11">
        <v>9.41</v>
      </c>
      <c r="O20" s="227">
        <v>8.57</v>
      </c>
      <c r="P20" s="122">
        <v>8.92</v>
      </c>
      <c r="Q20" s="96"/>
    </row>
    <row r="21" spans="1:17" x14ac:dyDescent="0.25">
      <c r="A21" s="11" t="s">
        <v>78</v>
      </c>
      <c r="B21" s="11" t="s">
        <v>46</v>
      </c>
      <c r="C21" s="11" t="s">
        <v>46</v>
      </c>
      <c r="D21" s="11" t="s">
        <v>46</v>
      </c>
      <c r="E21" s="11" t="s">
        <v>46</v>
      </c>
      <c r="F21" s="11" t="s">
        <v>46</v>
      </c>
      <c r="G21" s="11" t="s">
        <v>46</v>
      </c>
      <c r="H21" s="11" t="s">
        <v>46</v>
      </c>
      <c r="I21" s="11">
        <v>2.04</v>
      </c>
      <c r="J21" s="11">
        <v>2.27</v>
      </c>
      <c r="K21" s="11">
        <v>18.27</v>
      </c>
      <c r="L21" s="11">
        <v>24.66</v>
      </c>
      <c r="M21" s="11">
        <v>5.99</v>
      </c>
      <c r="N21" s="11">
        <v>6.94</v>
      </c>
      <c r="O21" s="227">
        <v>8.32</v>
      </c>
      <c r="P21" s="122">
        <v>9.26</v>
      </c>
      <c r="Q21" s="96"/>
    </row>
    <row r="22" spans="1:17" x14ac:dyDescent="0.25">
      <c r="A22" s="11" t="s">
        <v>87</v>
      </c>
      <c r="B22" s="11" t="s">
        <v>46</v>
      </c>
      <c r="C22" s="11">
        <v>1.39</v>
      </c>
      <c r="D22" s="11" t="s">
        <v>46</v>
      </c>
      <c r="E22" s="11">
        <v>3.88</v>
      </c>
      <c r="F22" s="11" t="s">
        <v>46</v>
      </c>
      <c r="G22" s="11">
        <v>2.83</v>
      </c>
      <c r="H22" s="11">
        <v>4.29</v>
      </c>
      <c r="I22" s="11">
        <v>5.41</v>
      </c>
      <c r="J22" s="11">
        <v>5.41</v>
      </c>
      <c r="K22" s="11">
        <v>0.47</v>
      </c>
      <c r="L22" s="11" t="s">
        <v>46</v>
      </c>
      <c r="M22" s="11">
        <v>7.47</v>
      </c>
      <c r="N22" s="11" t="s">
        <v>46</v>
      </c>
      <c r="O22" s="227">
        <v>8.1999999999999993</v>
      </c>
      <c r="P22" s="122" t="s">
        <v>46</v>
      </c>
      <c r="Q22" s="96"/>
    </row>
    <row r="23" spans="1:17" x14ac:dyDescent="0.25">
      <c r="A23" s="11" t="s">
        <v>83</v>
      </c>
      <c r="B23" s="11">
        <v>9.92</v>
      </c>
      <c r="C23" s="11">
        <v>8.42</v>
      </c>
      <c r="D23" s="11">
        <v>10.33</v>
      </c>
      <c r="E23" s="11">
        <v>11.12</v>
      </c>
      <c r="F23" s="11">
        <v>11.45</v>
      </c>
      <c r="G23" s="11">
        <v>10.11</v>
      </c>
      <c r="H23" s="11">
        <v>11.28</v>
      </c>
      <c r="I23" s="11">
        <v>9.7799999999999994</v>
      </c>
      <c r="J23" s="11">
        <v>11.3</v>
      </c>
      <c r="K23" s="11">
        <v>8.9600000000000009</v>
      </c>
      <c r="L23" s="11">
        <v>8.73</v>
      </c>
      <c r="M23" s="11">
        <v>7.53</v>
      </c>
      <c r="N23" s="11">
        <v>7.91</v>
      </c>
      <c r="O23" s="227">
        <v>8.09</v>
      </c>
      <c r="P23" s="122" t="s">
        <v>46</v>
      </c>
      <c r="Q23" s="96"/>
    </row>
    <row r="24" spans="1:17" x14ac:dyDescent="0.25">
      <c r="A24" s="11" t="s">
        <v>85</v>
      </c>
      <c r="B24" s="11" t="s">
        <v>46</v>
      </c>
      <c r="C24" s="11">
        <v>1.24</v>
      </c>
      <c r="D24" s="11" t="s">
        <v>46</v>
      </c>
      <c r="E24" s="11">
        <v>4.4000000000000004</v>
      </c>
      <c r="F24" s="11" t="s">
        <v>46</v>
      </c>
      <c r="G24" s="11">
        <v>5.64</v>
      </c>
      <c r="H24" s="11" t="s">
        <v>46</v>
      </c>
      <c r="I24" s="11">
        <v>4.7300000000000004</v>
      </c>
      <c r="J24" s="11" t="s">
        <v>46</v>
      </c>
      <c r="K24" s="11" t="s">
        <v>46</v>
      </c>
      <c r="L24" s="11" t="s">
        <v>46</v>
      </c>
      <c r="M24" s="11">
        <v>8.0399999999999991</v>
      </c>
      <c r="N24" s="11">
        <v>8.1999999999999993</v>
      </c>
      <c r="O24" s="227">
        <v>6.96</v>
      </c>
      <c r="P24" s="122">
        <v>10.49</v>
      </c>
      <c r="Q24" s="96"/>
    </row>
    <row r="25" spans="1:17" x14ac:dyDescent="0.25">
      <c r="A25" s="11" t="s">
        <v>106</v>
      </c>
      <c r="B25" s="11">
        <v>7.99</v>
      </c>
      <c r="C25" s="11">
        <v>7.73</v>
      </c>
      <c r="D25" s="11">
        <v>7.43</v>
      </c>
      <c r="E25" s="11">
        <v>8.11</v>
      </c>
      <c r="F25" s="11">
        <v>8.1999999999999993</v>
      </c>
      <c r="G25" s="11">
        <v>7.46</v>
      </c>
      <c r="H25" s="11">
        <v>7.3</v>
      </c>
      <c r="I25" s="11">
        <v>6.97</v>
      </c>
      <c r="J25" s="11">
        <v>7.36</v>
      </c>
      <c r="K25" s="11">
        <v>7.15</v>
      </c>
      <c r="L25" s="11">
        <v>7.34</v>
      </c>
      <c r="M25" s="11">
        <v>6.9</v>
      </c>
      <c r="N25" s="11">
        <v>7.09</v>
      </c>
      <c r="O25" s="227">
        <v>6.69</v>
      </c>
      <c r="P25" s="122" t="s">
        <v>46</v>
      </c>
      <c r="Q25" s="96"/>
    </row>
    <row r="26" spans="1:17" x14ac:dyDescent="0.25">
      <c r="A26" s="11" t="s">
        <v>137</v>
      </c>
      <c r="B26" s="11">
        <v>7.77</v>
      </c>
      <c r="C26" s="11">
        <v>6.53</v>
      </c>
      <c r="D26" s="11">
        <v>8.7200000000000006</v>
      </c>
      <c r="E26" s="11">
        <v>7.42</v>
      </c>
      <c r="F26" s="11">
        <v>6.32</v>
      </c>
      <c r="G26" s="11">
        <v>6.24</v>
      </c>
      <c r="H26" s="11">
        <v>6.12</v>
      </c>
      <c r="I26" s="11">
        <v>5.38</v>
      </c>
      <c r="J26" s="11">
        <v>5.37</v>
      </c>
      <c r="K26" s="11">
        <v>8.33</v>
      </c>
      <c r="L26" s="11">
        <v>7.07</v>
      </c>
      <c r="M26" s="11">
        <v>5.76</v>
      </c>
      <c r="N26" s="11">
        <v>6.24</v>
      </c>
      <c r="O26" s="227">
        <v>6.62</v>
      </c>
      <c r="P26" s="122">
        <v>5.31</v>
      </c>
      <c r="Q26" s="96"/>
    </row>
    <row r="27" spans="1:17" x14ac:dyDescent="0.25">
      <c r="A27" s="11" t="s">
        <v>108</v>
      </c>
      <c r="B27" s="11">
        <v>6.96</v>
      </c>
      <c r="C27" s="11">
        <v>6.74</v>
      </c>
      <c r="D27" s="11">
        <v>6.52</v>
      </c>
      <c r="E27" s="11">
        <v>6.84</v>
      </c>
      <c r="F27" s="11">
        <v>7.12</v>
      </c>
      <c r="G27" s="11">
        <v>6.84</v>
      </c>
      <c r="H27" s="11">
        <v>6.81</v>
      </c>
      <c r="I27" s="11">
        <v>6.82</v>
      </c>
      <c r="J27" s="11">
        <v>8.11</v>
      </c>
      <c r="K27" s="11">
        <v>8.99</v>
      </c>
      <c r="L27" s="11">
        <v>8.14</v>
      </c>
      <c r="M27" s="11">
        <v>7.26</v>
      </c>
      <c r="N27" s="11">
        <v>7.11</v>
      </c>
      <c r="O27" s="227">
        <v>6.57</v>
      </c>
      <c r="P27" s="122" t="s">
        <v>46</v>
      </c>
      <c r="Q27" s="96"/>
    </row>
    <row r="28" spans="1:17" x14ac:dyDescent="0.25">
      <c r="A28" s="11" t="s">
        <v>90</v>
      </c>
      <c r="B28" s="11">
        <v>10.99</v>
      </c>
      <c r="C28" s="11">
        <v>14.85</v>
      </c>
      <c r="D28" s="11">
        <v>12.16</v>
      </c>
      <c r="E28" s="11">
        <v>14.11</v>
      </c>
      <c r="F28" s="11">
        <v>13.78</v>
      </c>
      <c r="G28" s="11">
        <v>10.97</v>
      </c>
      <c r="H28" s="11">
        <v>8.08</v>
      </c>
      <c r="I28" s="11">
        <v>6.6</v>
      </c>
      <c r="J28" s="11">
        <v>5.89</v>
      </c>
      <c r="K28" s="11">
        <v>6.47</v>
      </c>
      <c r="L28" s="11">
        <v>5.89</v>
      </c>
      <c r="M28" s="11">
        <v>6.9</v>
      </c>
      <c r="N28" s="11">
        <v>7.05</v>
      </c>
      <c r="O28" s="227">
        <v>6.4</v>
      </c>
      <c r="P28" s="122" t="s">
        <v>46</v>
      </c>
      <c r="Q28" s="96"/>
    </row>
    <row r="29" spans="1:17" x14ac:dyDescent="0.25">
      <c r="A29" s="11" t="s">
        <v>107</v>
      </c>
      <c r="B29" s="11">
        <v>7.64</v>
      </c>
      <c r="C29" s="11">
        <v>7.43</v>
      </c>
      <c r="D29" s="11">
        <v>7.27</v>
      </c>
      <c r="E29" s="11">
        <v>7.95</v>
      </c>
      <c r="F29" s="11">
        <v>8.0399999999999991</v>
      </c>
      <c r="G29" s="11">
        <v>7.19</v>
      </c>
      <c r="H29" s="11">
        <v>7.01</v>
      </c>
      <c r="I29" s="11">
        <v>6.69</v>
      </c>
      <c r="J29" s="11">
        <v>7.16</v>
      </c>
      <c r="K29" s="11">
        <v>6.87</v>
      </c>
      <c r="L29" s="11">
        <v>7.02</v>
      </c>
      <c r="M29" s="11">
        <v>6.59</v>
      </c>
      <c r="N29" s="11">
        <v>6.79</v>
      </c>
      <c r="O29" s="227">
        <v>6.39</v>
      </c>
      <c r="P29" s="122" t="s">
        <v>46</v>
      </c>
      <c r="Q29" s="96"/>
    </row>
    <row r="30" spans="1:17" x14ac:dyDescent="0.25">
      <c r="A30" s="11" t="s">
        <v>101</v>
      </c>
      <c r="B30" s="11" t="s">
        <v>46</v>
      </c>
      <c r="C30" s="11">
        <v>5.8</v>
      </c>
      <c r="D30" s="11" t="s">
        <v>46</v>
      </c>
      <c r="E30" s="11">
        <v>5.87</v>
      </c>
      <c r="F30" s="11" t="s">
        <v>46</v>
      </c>
      <c r="G30" s="11">
        <v>4.53</v>
      </c>
      <c r="H30" s="11" t="s">
        <v>46</v>
      </c>
      <c r="I30" s="11">
        <v>4.5999999999999996</v>
      </c>
      <c r="J30" s="11" t="s">
        <v>46</v>
      </c>
      <c r="K30" s="11">
        <v>5.76</v>
      </c>
      <c r="L30" s="11" t="s">
        <v>46</v>
      </c>
      <c r="M30" s="11">
        <v>4.9800000000000004</v>
      </c>
      <c r="N30" s="11" t="s">
        <v>46</v>
      </c>
      <c r="O30" s="227">
        <v>6.13</v>
      </c>
      <c r="P30" s="122" t="s">
        <v>46</v>
      </c>
      <c r="Q30" s="96"/>
    </row>
    <row r="31" spans="1:17" x14ac:dyDescent="0.25">
      <c r="A31" s="11" t="s">
        <v>88</v>
      </c>
      <c r="B31" s="11">
        <v>3.3</v>
      </c>
      <c r="C31" s="11">
        <v>2.78</v>
      </c>
      <c r="D31" s="11">
        <v>2.85</v>
      </c>
      <c r="E31" s="11">
        <v>2.93</v>
      </c>
      <c r="F31" s="11">
        <v>2.89</v>
      </c>
      <c r="G31" s="11">
        <v>4.1399999999999997</v>
      </c>
      <c r="H31" s="11">
        <v>4.84</v>
      </c>
      <c r="I31" s="11">
        <v>5.48</v>
      </c>
      <c r="J31" s="11">
        <v>5.47</v>
      </c>
      <c r="K31" s="11">
        <v>4.17</v>
      </c>
      <c r="L31" s="11">
        <v>4.17</v>
      </c>
      <c r="M31" s="11">
        <v>5.92</v>
      </c>
      <c r="N31" s="11">
        <v>5.92</v>
      </c>
      <c r="O31" s="227">
        <v>5.97</v>
      </c>
      <c r="P31" s="122">
        <v>5.97</v>
      </c>
      <c r="Q31" s="96"/>
    </row>
    <row r="32" spans="1:17" x14ac:dyDescent="0.25">
      <c r="A32" s="11" t="s">
        <v>6</v>
      </c>
      <c r="B32" s="11">
        <v>7</v>
      </c>
      <c r="C32" s="11">
        <v>8.06</v>
      </c>
      <c r="D32" s="11">
        <v>6.4</v>
      </c>
      <c r="E32" s="11">
        <v>5.32</v>
      </c>
      <c r="F32" s="11">
        <v>4.74</v>
      </c>
      <c r="G32" s="11">
        <v>4.6399999999999997</v>
      </c>
      <c r="H32" s="11">
        <v>4.74</v>
      </c>
      <c r="I32" s="11">
        <v>6.22</v>
      </c>
      <c r="J32" s="11">
        <v>5.9</v>
      </c>
      <c r="K32" s="11">
        <v>6.82</v>
      </c>
      <c r="L32" s="11">
        <v>6.73</v>
      </c>
      <c r="M32" s="11">
        <v>6.06</v>
      </c>
      <c r="N32" s="11">
        <v>5.99</v>
      </c>
      <c r="O32" s="227">
        <v>5.54</v>
      </c>
      <c r="P32" s="122">
        <v>5.14</v>
      </c>
      <c r="Q32" s="96"/>
    </row>
    <row r="33" spans="1:17" x14ac:dyDescent="0.25">
      <c r="A33" s="11" t="s">
        <v>97</v>
      </c>
      <c r="B33" s="11">
        <v>20.57</v>
      </c>
      <c r="C33" s="11">
        <v>20.56</v>
      </c>
      <c r="D33" s="11">
        <v>21.06</v>
      </c>
      <c r="E33" s="11">
        <v>22.05</v>
      </c>
      <c r="F33" s="11">
        <v>27</v>
      </c>
      <c r="G33" s="11">
        <v>26.74</v>
      </c>
      <c r="H33" s="11">
        <v>20.84</v>
      </c>
      <c r="I33" s="11">
        <v>10.27</v>
      </c>
      <c r="J33" s="11">
        <v>13</v>
      </c>
      <c r="K33" s="11">
        <v>7.07</v>
      </c>
      <c r="L33" s="11">
        <v>10.74</v>
      </c>
      <c r="M33" s="11">
        <v>10.36</v>
      </c>
      <c r="N33" s="11">
        <v>6.76</v>
      </c>
      <c r="O33" s="227">
        <v>5.1100000000000003</v>
      </c>
      <c r="P33" s="122">
        <v>3.93</v>
      </c>
      <c r="Q33" s="96"/>
    </row>
    <row r="34" spans="1:17" x14ac:dyDescent="0.25">
      <c r="A34" s="11" t="s">
        <v>134</v>
      </c>
      <c r="B34" s="11">
        <v>6.84</v>
      </c>
      <c r="C34" s="11" t="s">
        <v>46</v>
      </c>
      <c r="D34" s="11" t="s">
        <v>46</v>
      </c>
      <c r="E34" s="11">
        <v>4.93</v>
      </c>
      <c r="F34" s="11">
        <v>4.7699999999999996</v>
      </c>
      <c r="G34" s="11">
        <v>4.57</v>
      </c>
      <c r="H34" s="11">
        <v>4.53</v>
      </c>
      <c r="I34" s="11">
        <v>4.8</v>
      </c>
      <c r="J34" s="11">
        <v>4.3</v>
      </c>
      <c r="K34" s="11">
        <v>4.33</v>
      </c>
      <c r="L34" s="11">
        <v>4.57</v>
      </c>
      <c r="M34" s="11">
        <v>4.38</v>
      </c>
      <c r="N34" s="11">
        <v>4.63</v>
      </c>
      <c r="O34" s="227">
        <v>4.51</v>
      </c>
      <c r="P34" s="122">
        <v>4.2</v>
      </c>
      <c r="Q34" s="96"/>
    </row>
    <row r="35" spans="1:17" x14ac:dyDescent="0.25">
      <c r="A35" s="11" t="s">
        <v>77</v>
      </c>
      <c r="B35" s="11">
        <v>2.29</v>
      </c>
      <c r="C35" s="11">
        <v>3.56</v>
      </c>
      <c r="D35" s="11">
        <v>2.61</v>
      </c>
      <c r="E35" s="11">
        <v>2.62</v>
      </c>
      <c r="F35" s="11">
        <v>2.1800000000000002</v>
      </c>
      <c r="G35" s="11">
        <v>2.64</v>
      </c>
      <c r="H35" s="11">
        <v>2.52</v>
      </c>
      <c r="I35" s="11">
        <v>2.09</v>
      </c>
      <c r="J35" s="11">
        <v>2.34</v>
      </c>
      <c r="K35" s="11">
        <v>2.82</v>
      </c>
      <c r="L35" s="11">
        <v>3.73</v>
      </c>
      <c r="M35" s="11">
        <v>3.59</v>
      </c>
      <c r="N35" s="11">
        <v>3.83</v>
      </c>
      <c r="O35" s="227">
        <v>4.2</v>
      </c>
      <c r="P35" s="122">
        <v>4.1900000000000004</v>
      </c>
      <c r="Q35" s="96"/>
    </row>
    <row r="36" spans="1:17" x14ac:dyDescent="0.25">
      <c r="A36" s="11" t="s">
        <v>80</v>
      </c>
      <c r="B36" s="11" t="s">
        <v>46</v>
      </c>
      <c r="C36" s="11">
        <v>3.05</v>
      </c>
      <c r="D36" s="11" t="s">
        <v>46</v>
      </c>
      <c r="E36" s="11">
        <v>2.36</v>
      </c>
      <c r="F36" s="11" t="s">
        <v>46</v>
      </c>
      <c r="G36" s="11">
        <v>2.42</v>
      </c>
      <c r="H36" s="11" t="s">
        <v>46</v>
      </c>
      <c r="I36" s="11">
        <v>2.44</v>
      </c>
      <c r="J36" s="11">
        <v>2.44</v>
      </c>
      <c r="K36" s="11">
        <v>2.58</v>
      </c>
      <c r="L36" s="11">
        <v>2.84</v>
      </c>
      <c r="M36" s="11">
        <v>2.76</v>
      </c>
      <c r="N36" s="11">
        <v>2.76</v>
      </c>
      <c r="O36" s="227">
        <v>3.46</v>
      </c>
      <c r="P36" s="122">
        <v>3.46</v>
      </c>
      <c r="Q36" s="96"/>
    </row>
    <row r="37" spans="1:17" x14ac:dyDescent="0.25">
      <c r="A37" s="11" t="s">
        <v>84</v>
      </c>
      <c r="B37" s="11">
        <v>6.88</v>
      </c>
      <c r="C37" s="11">
        <v>6.69</v>
      </c>
      <c r="D37" s="11">
        <v>6.16</v>
      </c>
      <c r="E37" s="11">
        <v>6.11</v>
      </c>
      <c r="F37" s="11">
        <v>5.87</v>
      </c>
      <c r="G37" s="11">
        <v>4.46</v>
      </c>
      <c r="H37" s="11">
        <v>4.51</v>
      </c>
      <c r="I37" s="11">
        <v>4.5</v>
      </c>
      <c r="J37" s="11">
        <v>4.5</v>
      </c>
      <c r="K37" s="11">
        <v>4.47</v>
      </c>
      <c r="L37" s="11">
        <v>4.47</v>
      </c>
      <c r="M37" s="11">
        <v>4.3499999999999996</v>
      </c>
      <c r="N37" s="11">
        <v>4.3499999999999996</v>
      </c>
      <c r="O37" s="227">
        <v>3.36</v>
      </c>
      <c r="P37" s="122">
        <v>3.36</v>
      </c>
      <c r="Q37" s="96"/>
    </row>
    <row r="38" spans="1:17" x14ac:dyDescent="0.25">
      <c r="A38" s="11" t="s">
        <v>89</v>
      </c>
      <c r="B38" s="11">
        <v>9.81</v>
      </c>
      <c r="C38" s="11">
        <v>8.58</v>
      </c>
      <c r="D38" s="11">
        <v>8.84</v>
      </c>
      <c r="E38" s="11">
        <v>9.89</v>
      </c>
      <c r="F38" s="11">
        <v>6.52</v>
      </c>
      <c r="G38" s="11">
        <v>4.79</v>
      </c>
      <c r="H38" s="11">
        <v>4.9400000000000004</v>
      </c>
      <c r="I38" s="11">
        <v>4.5199999999999996</v>
      </c>
      <c r="J38" s="11">
        <v>4.37</v>
      </c>
      <c r="K38" s="11">
        <v>4.55</v>
      </c>
      <c r="L38" s="11">
        <v>4.21</v>
      </c>
      <c r="M38" s="11">
        <v>2.92</v>
      </c>
      <c r="N38" s="11">
        <v>3.32</v>
      </c>
      <c r="O38" s="227">
        <v>3.01</v>
      </c>
      <c r="P38" s="122" t="s">
        <v>46</v>
      </c>
      <c r="Q38" s="96"/>
    </row>
    <row r="39" spans="1:17" x14ac:dyDescent="0.25">
      <c r="A39" s="11" t="s">
        <v>82</v>
      </c>
      <c r="B39" s="11">
        <v>3.46</v>
      </c>
      <c r="C39" s="11">
        <v>3.41</v>
      </c>
      <c r="D39" s="11">
        <v>3.21</v>
      </c>
      <c r="E39" s="11">
        <v>3.29</v>
      </c>
      <c r="F39" s="11">
        <v>3.66</v>
      </c>
      <c r="G39" s="11">
        <v>3.77</v>
      </c>
      <c r="H39" s="11">
        <v>3.73</v>
      </c>
      <c r="I39" s="11">
        <v>3.46</v>
      </c>
      <c r="J39" s="11">
        <v>2.54</v>
      </c>
      <c r="K39" s="11">
        <v>2.4700000000000002</v>
      </c>
      <c r="L39" s="11">
        <v>2.58</v>
      </c>
      <c r="M39" s="11">
        <v>2.85</v>
      </c>
      <c r="N39" s="11">
        <v>3</v>
      </c>
      <c r="O39" s="227">
        <v>2.78</v>
      </c>
      <c r="P39" s="122">
        <v>2.95</v>
      </c>
      <c r="Q39" s="96"/>
    </row>
    <row r="40" spans="1:17" x14ac:dyDescent="0.25">
      <c r="A40" s="11" t="s">
        <v>129</v>
      </c>
      <c r="B40" s="11">
        <v>3.77</v>
      </c>
      <c r="C40" s="11">
        <v>4.9000000000000004</v>
      </c>
      <c r="D40" s="11">
        <v>3.76</v>
      </c>
      <c r="E40" s="11">
        <v>3.99</v>
      </c>
      <c r="F40" s="11">
        <v>4.22</v>
      </c>
      <c r="G40" s="11">
        <v>4.03</v>
      </c>
      <c r="H40" s="11">
        <v>3.86</v>
      </c>
      <c r="I40" s="11">
        <v>2.81</v>
      </c>
      <c r="J40" s="11">
        <v>2.02</v>
      </c>
      <c r="K40" s="11">
        <v>1.99</v>
      </c>
      <c r="L40" s="11">
        <v>1.74</v>
      </c>
      <c r="M40" s="11">
        <v>1.87</v>
      </c>
      <c r="N40" s="11" t="s">
        <v>46</v>
      </c>
      <c r="O40" s="227">
        <v>2.13</v>
      </c>
      <c r="P40" s="122" t="s">
        <v>46</v>
      </c>
      <c r="Q40" s="96"/>
    </row>
    <row r="41" spans="1:17" x14ac:dyDescent="0.25">
      <c r="A41" s="11" t="s">
        <v>93</v>
      </c>
      <c r="B41" s="11" t="s">
        <v>46</v>
      </c>
      <c r="C41" s="11">
        <v>4.5199999999999996</v>
      </c>
      <c r="D41" s="11" t="s">
        <v>46</v>
      </c>
      <c r="E41" s="11">
        <v>3.31</v>
      </c>
      <c r="F41" s="11" t="s">
        <v>46</v>
      </c>
      <c r="G41" s="11">
        <v>3.42</v>
      </c>
      <c r="H41" s="11" t="s">
        <v>46</v>
      </c>
      <c r="I41" s="11">
        <v>2.27</v>
      </c>
      <c r="J41" s="11" t="s">
        <v>46</v>
      </c>
      <c r="K41" s="11">
        <v>3.73</v>
      </c>
      <c r="L41" s="11">
        <v>7.37</v>
      </c>
      <c r="M41" s="11">
        <v>3.82</v>
      </c>
      <c r="N41" s="11">
        <v>2.21</v>
      </c>
      <c r="O41" s="227">
        <v>2.02</v>
      </c>
      <c r="P41" s="122">
        <v>1.77</v>
      </c>
      <c r="Q41" s="96"/>
    </row>
    <row r="42" spans="1:17" x14ac:dyDescent="0.25">
      <c r="A42" s="11" t="s">
        <v>139</v>
      </c>
      <c r="B42" s="11">
        <v>2.06</v>
      </c>
      <c r="C42" s="11">
        <v>1.77</v>
      </c>
      <c r="D42" s="11">
        <v>1.71</v>
      </c>
      <c r="E42" s="11">
        <v>2.08</v>
      </c>
      <c r="F42" s="11">
        <v>2.52</v>
      </c>
      <c r="G42" s="11">
        <v>2.19</v>
      </c>
      <c r="H42" s="11">
        <v>2.21</v>
      </c>
      <c r="I42" s="11">
        <v>1.94</v>
      </c>
      <c r="J42" s="11">
        <v>1.96</v>
      </c>
      <c r="K42" s="11">
        <v>2.23</v>
      </c>
      <c r="L42" s="11">
        <v>2.2200000000000002</v>
      </c>
      <c r="M42" s="11">
        <v>1.98</v>
      </c>
      <c r="N42" s="11">
        <v>1.91</v>
      </c>
      <c r="O42" s="227">
        <v>1.73</v>
      </c>
      <c r="P42" s="122">
        <v>1.47</v>
      </c>
      <c r="Q42" s="96"/>
    </row>
    <row r="43" spans="1:17" x14ac:dyDescent="0.25">
      <c r="A43" s="11" t="s">
        <v>91</v>
      </c>
      <c r="B43" s="11">
        <v>1.7</v>
      </c>
      <c r="C43" s="11">
        <v>1.4</v>
      </c>
      <c r="D43" s="11">
        <v>1.46</v>
      </c>
      <c r="E43" s="11">
        <v>1.39</v>
      </c>
      <c r="F43" s="11">
        <v>1.25</v>
      </c>
      <c r="G43" s="11">
        <v>1.1499999999999999</v>
      </c>
      <c r="H43" s="11">
        <v>1.01</v>
      </c>
      <c r="I43" s="11">
        <v>1.08</v>
      </c>
      <c r="J43" s="11">
        <v>0.92</v>
      </c>
      <c r="K43" s="11">
        <v>1.17</v>
      </c>
      <c r="L43" s="11">
        <v>1.17</v>
      </c>
      <c r="M43" s="11">
        <v>1.05</v>
      </c>
      <c r="N43" s="11">
        <v>1.1000000000000001</v>
      </c>
      <c r="O43" s="227">
        <v>1.06</v>
      </c>
      <c r="P43" s="122">
        <v>0.96</v>
      </c>
      <c r="Q43" s="96"/>
    </row>
    <row r="44" spans="1:17" x14ac:dyDescent="0.25">
      <c r="A44" s="11" t="s">
        <v>92</v>
      </c>
      <c r="B44" s="11">
        <v>1.57</v>
      </c>
      <c r="C44" s="11" t="s">
        <v>46</v>
      </c>
      <c r="D44" s="11" t="s">
        <v>46</v>
      </c>
      <c r="E44" s="11">
        <v>2.5299999999999998</v>
      </c>
      <c r="F44" s="11" t="s">
        <v>46</v>
      </c>
      <c r="G44" s="11">
        <v>5.17</v>
      </c>
      <c r="H44" s="11" t="s">
        <v>46</v>
      </c>
      <c r="I44" s="11">
        <v>4.04</v>
      </c>
      <c r="J44" s="11" t="s">
        <v>46</v>
      </c>
      <c r="K44" s="11">
        <v>3.25</v>
      </c>
      <c r="L44" s="11" t="s">
        <v>46</v>
      </c>
      <c r="M44" s="11" t="s">
        <v>46</v>
      </c>
      <c r="N44" s="11" t="s">
        <v>46</v>
      </c>
      <c r="O44" s="227"/>
      <c r="P44" s="122"/>
      <c r="Q44" s="96"/>
    </row>
    <row r="45" spans="1:17" x14ac:dyDescent="0.25">
      <c r="A45" s="11" t="s">
        <v>130</v>
      </c>
      <c r="B45" s="11">
        <v>9.31</v>
      </c>
      <c r="C45" s="11">
        <v>9.56</v>
      </c>
      <c r="D45" s="11">
        <v>1.48</v>
      </c>
      <c r="E45" s="11">
        <v>2.64</v>
      </c>
      <c r="F45" s="11">
        <v>4.8600000000000003</v>
      </c>
      <c r="G45" s="11">
        <v>11.02</v>
      </c>
      <c r="H45" s="11">
        <v>7.96</v>
      </c>
      <c r="I45" s="11">
        <v>7.5</v>
      </c>
      <c r="J45" s="11">
        <v>10.01</v>
      </c>
      <c r="K45" s="11">
        <v>14.46</v>
      </c>
      <c r="L45" s="11">
        <v>7.47</v>
      </c>
      <c r="M45" s="11">
        <v>7.81</v>
      </c>
      <c r="N45" s="11" t="s">
        <v>46</v>
      </c>
      <c r="O45" s="227"/>
      <c r="P45" s="122"/>
      <c r="Q45" s="96"/>
    </row>
    <row r="46" spans="1:17" x14ac:dyDescent="0.25">
      <c r="A46" s="11" t="s">
        <v>102</v>
      </c>
      <c r="B46" s="11">
        <v>2.2799999999999998</v>
      </c>
      <c r="C46" s="11" t="s">
        <v>46</v>
      </c>
      <c r="D46" s="11" t="s">
        <v>46</v>
      </c>
      <c r="E46" s="11" t="s">
        <v>46</v>
      </c>
      <c r="F46" s="11">
        <v>1.5</v>
      </c>
      <c r="G46" s="11" t="s">
        <v>46</v>
      </c>
      <c r="H46" s="11" t="s">
        <v>46</v>
      </c>
      <c r="I46" s="11" t="s">
        <v>46</v>
      </c>
      <c r="J46" s="11">
        <v>1.65</v>
      </c>
      <c r="K46" s="11" t="s">
        <v>46</v>
      </c>
      <c r="L46" s="11" t="s">
        <v>46</v>
      </c>
      <c r="M46" s="11" t="s">
        <v>46</v>
      </c>
      <c r="N46" s="102">
        <v>0.82</v>
      </c>
      <c r="O46" s="45">
        <v>0.82</v>
      </c>
      <c r="P46" s="122"/>
      <c r="Q46" s="96"/>
    </row>
    <row r="47" spans="1:17" x14ac:dyDescent="0.25">
      <c r="A47" s="11" t="s">
        <v>133</v>
      </c>
      <c r="B47" s="11">
        <v>8.7100000000000009</v>
      </c>
      <c r="C47" s="11">
        <v>8.68</v>
      </c>
      <c r="D47" s="11">
        <v>6.37</v>
      </c>
      <c r="E47" s="11">
        <v>8.42</v>
      </c>
      <c r="F47" s="11">
        <v>6.9</v>
      </c>
      <c r="G47" s="11">
        <v>4.4800000000000004</v>
      </c>
      <c r="H47" s="11">
        <v>4.4800000000000004</v>
      </c>
      <c r="I47" s="11">
        <v>4.68</v>
      </c>
      <c r="J47" s="11">
        <v>4.55</v>
      </c>
      <c r="K47" s="11">
        <v>4.55</v>
      </c>
      <c r="L47" s="11" t="s">
        <v>46</v>
      </c>
      <c r="M47" s="11" t="s">
        <v>46</v>
      </c>
      <c r="N47" s="11" t="s">
        <v>46</v>
      </c>
      <c r="O47" s="227"/>
      <c r="P47" s="122"/>
      <c r="Q47" s="96"/>
    </row>
    <row r="48" spans="1:17" x14ac:dyDescent="0.25">
      <c r="A48" s="11" t="s">
        <v>138</v>
      </c>
      <c r="B48" s="11" t="s">
        <v>46</v>
      </c>
      <c r="C48" s="11">
        <v>9.58</v>
      </c>
      <c r="D48" s="11" t="s">
        <v>46</v>
      </c>
      <c r="E48" s="11">
        <v>6.44</v>
      </c>
      <c r="F48" s="11">
        <v>7.68</v>
      </c>
      <c r="G48" s="11">
        <v>16.149999999999999</v>
      </c>
      <c r="H48" s="11">
        <v>19.09</v>
      </c>
      <c r="I48" s="11">
        <v>21.67</v>
      </c>
      <c r="J48" s="11">
        <v>20.82</v>
      </c>
      <c r="K48" s="11">
        <v>12.84</v>
      </c>
      <c r="L48" s="11">
        <v>8.27</v>
      </c>
      <c r="M48" s="11">
        <v>4.7699999999999996</v>
      </c>
      <c r="N48" s="11">
        <v>6.47</v>
      </c>
      <c r="O48" s="227"/>
      <c r="P48" s="122"/>
      <c r="Q48" s="96"/>
    </row>
    <row r="49" spans="1:17" x14ac:dyDescent="0.25">
      <c r="A49" s="96" t="s">
        <v>240</v>
      </c>
      <c r="Q49" s="96"/>
    </row>
    <row r="50" spans="1:17" x14ac:dyDescent="0.25">
      <c r="A50" s="96" t="s">
        <v>71</v>
      </c>
      <c r="B50" t="s">
        <v>239</v>
      </c>
      <c r="Q50" s="96"/>
    </row>
    <row r="51" spans="1:17" x14ac:dyDescent="0.25">
      <c r="A51" s="96" t="s">
        <v>119</v>
      </c>
      <c r="B51" t="s">
        <v>233</v>
      </c>
      <c r="Q51" s="96"/>
    </row>
  </sheetData>
  <autoFilter ref="A4:P4">
    <sortState ref="A7:S65">
      <sortCondition descending="1" ref="P6"/>
    </sortState>
  </autoFilter>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R8" sqref="R8"/>
    </sheetView>
  </sheetViews>
  <sheetFormatPr defaultRowHeight="15" x14ac:dyDescent="0.25"/>
  <sheetData>
    <row r="1" spans="1:1" s="96" customFormat="1" x14ac:dyDescent="0.25">
      <c r="A1" s="8" t="s">
        <v>489</v>
      </c>
    </row>
    <row r="2" spans="1:1" s="96" customFormat="1" x14ac:dyDescent="0.25">
      <c r="A2" s="8" t="s">
        <v>416</v>
      </c>
    </row>
    <row r="3" spans="1:1" s="96" customFormat="1" x14ac:dyDescent="0.25">
      <c r="A3" s="96" t="s">
        <v>495</v>
      </c>
    </row>
    <row r="4" spans="1:1" x14ac:dyDescent="0.25">
      <c r="A4" s="103"/>
    </row>
    <row r="5" spans="1:1" x14ac:dyDescent="0.25">
      <c r="A5" s="10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Normal="100" workbookViewId="0">
      <selection activeCell="R9" sqref="R9"/>
    </sheetView>
  </sheetViews>
  <sheetFormatPr defaultRowHeight="15" x14ac:dyDescent="0.25"/>
  <sheetData>
    <row r="1" spans="1:1" s="96" customFormat="1" x14ac:dyDescent="0.25">
      <c r="A1" s="8" t="s">
        <v>505</v>
      </c>
    </row>
    <row r="2" spans="1:1" s="96" customFormat="1" x14ac:dyDescent="0.25">
      <c r="A2" s="8" t="s">
        <v>581</v>
      </c>
    </row>
    <row r="3" spans="1:1" s="96" customFormat="1" ht="15.75" customHeight="1" x14ac:dyDescent="0.25"/>
    <row r="4" spans="1:1" s="103" customFormat="1" x14ac:dyDescent="0.25"/>
    <row r="5" spans="1:1" s="103" customFormat="1" x14ac:dyDescent="0.25"/>
    <row r="6" spans="1:1" s="96" customFormat="1" x14ac:dyDescent="0.25"/>
    <row r="7" spans="1:1" s="96" customFormat="1" x14ac:dyDescent="0.25"/>
    <row r="8" spans="1:1" s="96" customFormat="1" x14ac:dyDescent="0.25"/>
    <row r="9" spans="1:1" s="96" customFormat="1" x14ac:dyDescent="0.25"/>
    <row r="10" spans="1:1" s="96" customFormat="1" x14ac:dyDescent="0.25"/>
    <row r="11" spans="1:1" s="96" customFormat="1" x14ac:dyDescent="0.25"/>
    <row r="12" spans="1:1" s="96" customFormat="1" x14ac:dyDescent="0.25"/>
    <row r="13" spans="1:1" s="96" customFormat="1" x14ac:dyDescent="0.25"/>
    <row r="14" spans="1:1" s="96" customFormat="1" x14ac:dyDescent="0.25"/>
    <row r="15" spans="1:1" s="96" customFormat="1" x14ac:dyDescent="0.25"/>
    <row r="16" spans="1:1" s="96" customFormat="1" x14ac:dyDescent="0.25"/>
    <row r="17" s="96" customFormat="1" x14ac:dyDescent="0.25"/>
    <row r="18" s="96" customFormat="1" x14ac:dyDescent="0.25"/>
    <row r="19" s="96" customFormat="1" x14ac:dyDescent="0.25"/>
    <row r="20" s="96" customFormat="1" x14ac:dyDescent="0.25"/>
    <row r="21" s="96" customFormat="1" x14ac:dyDescent="0.25"/>
    <row r="22" s="96" customFormat="1" x14ac:dyDescent="0.25"/>
    <row r="23" s="96" customFormat="1" x14ac:dyDescent="0.25"/>
    <row r="24" s="96" customFormat="1" x14ac:dyDescent="0.25"/>
    <row r="25" s="96" customFormat="1" x14ac:dyDescent="0.25"/>
    <row r="26" s="96" customFormat="1" x14ac:dyDescent="0.25"/>
    <row r="27" s="96" customFormat="1" x14ac:dyDescent="0.25"/>
    <row r="28" s="96" customFormat="1"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90" zoomScaleNormal="90" workbookViewId="0">
      <selection activeCell="A3" sqref="A3"/>
    </sheetView>
  </sheetViews>
  <sheetFormatPr defaultRowHeight="15" x14ac:dyDescent="0.25"/>
  <cols>
    <col min="1" max="1" width="55" customWidth="1"/>
    <col min="2" max="2" width="9.42578125" customWidth="1"/>
  </cols>
  <sheetData>
    <row r="1" spans="1:10" s="96" customFormat="1" x14ac:dyDescent="0.25">
      <c r="A1" s="8" t="s">
        <v>424</v>
      </c>
    </row>
    <row r="2" spans="1:10" s="96" customFormat="1" x14ac:dyDescent="0.25">
      <c r="A2" s="8" t="s">
        <v>579</v>
      </c>
    </row>
    <row r="3" spans="1:10" s="96" customFormat="1" x14ac:dyDescent="0.25"/>
    <row r="4" spans="1:10" x14ac:dyDescent="0.25">
      <c r="A4" s="118" t="s">
        <v>262</v>
      </c>
      <c r="B4" s="119" t="s">
        <v>38</v>
      </c>
      <c r="C4" s="119" t="s">
        <v>39</v>
      </c>
      <c r="D4" s="119" t="s">
        <v>40</v>
      </c>
      <c r="E4" s="119" t="s">
        <v>41</v>
      </c>
      <c r="F4" s="119" t="s">
        <v>42</v>
      </c>
      <c r="G4" s="119" t="s">
        <v>43</v>
      </c>
      <c r="H4" s="119" t="s">
        <v>44</v>
      </c>
      <c r="I4" s="119" t="s">
        <v>45</v>
      </c>
    </row>
    <row r="5" spans="1:10" x14ac:dyDescent="0.25">
      <c r="A5" s="11" t="s">
        <v>260</v>
      </c>
      <c r="B5" s="122">
        <v>80.765000000000001</v>
      </c>
      <c r="C5" s="122">
        <v>105.212</v>
      </c>
      <c r="D5" s="122">
        <v>97.72399999999999</v>
      </c>
      <c r="E5" s="122">
        <v>104.17200000000001</v>
      </c>
      <c r="F5" s="122">
        <v>127.00700000000001</v>
      </c>
      <c r="G5" s="122">
        <v>147.101</v>
      </c>
      <c r="H5" s="122">
        <v>154.84399999999999</v>
      </c>
      <c r="I5" s="122">
        <v>144.40699999999998</v>
      </c>
    </row>
    <row r="6" spans="1:10" x14ac:dyDescent="0.25">
      <c r="A6" s="11" t="s">
        <v>257</v>
      </c>
      <c r="B6" s="122">
        <v>72.61099999999999</v>
      </c>
      <c r="C6" s="122">
        <v>83.347000000000008</v>
      </c>
      <c r="D6" s="122">
        <v>77.305000000000007</v>
      </c>
      <c r="E6" s="122">
        <v>101.947</v>
      </c>
      <c r="F6" s="122">
        <v>211.84799999999998</v>
      </c>
      <c r="G6" s="122">
        <v>195.61500000000001</v>
      </c>
      <c r="H6" s="122">
        <v>137.47200000000001</v>
      </c>
      <c r="I6" s="122">
        <v>106.60900000000001</v>
      </c>
    </row>
    <row r="7" spans="1:10" x14ac:dyDescent="0.25">
      <c r="A7" s="11" t="s">
        <v>261</v>
      </c>
      <c r="B7" s="122">
        <v>20.273</v>
      </c>
      <c r="C7" s="122">
        <v>19.48</v>
      </c>
      <c r="D7" s="122">
        <v>22.364000000000001</v>
      </c>
      <c r="E7" s="122">
        <v>26.640999999999998</v>
      </c>
      <c r="F7" s="122">
        <v>45.591999999999999</v>
      </c>
      <c r="G7" s="122">
        <v>37.978999999999999</v>
      </c>
      <c r="H7" s="122">
        <v>33.728000000000002</v>
      </c>
      <c r="I7" s="122">
        <v>35.720999999999997</v>
      </c>
    </row>
    <row r="8" spans="1:10" x14ac:dyDescent="0.25">
      <c r="A8" s="11" t="s">
        <v>0</v>
      </c>
      <c r="B8" s="122">
        <v>173.64899999999997</v>
      </c>
      <c r="C8" s="122">
        <v>208.03900000000002</v>
      </c>
      <c r="D8" s="122">
        <v>197.393</v>
      </c>
      <c r="E8" s="122">
        <v>232.76000000000002</v>
      </c>
      <c r="F8" s="122">
        <v>384.447</v>
      </c>
      <c r="G8" s="122">
        <v>380.69499999999999</v>
      </c>
      <c r="H8" s="122">
        <v>326.04400000000004</v>
      </c>
      <c r="I8" s="122">
        <v>286.73699999999997</v>
      </c>
    </row>
    <row r="11" spans="1:10" x14ac:dyDescent="0.25">
      <c r="A11" s="116" t="s">
        <v>519</v>
      </c>
      <c r="B11" s="95"/>
      <c r="C11" s="117"/>
      <c r="D11" s="117"/>
      <c r="E11" s="117"/>
      <c r="F11" s="117"/>
      <c r="G11" s="117"/>
      <c r="H11" s="117"/>
      <c r="I11" s="117"/>
      <c r="J11" s="117"/>
    </row>
    <row r="12" spans="1:10" x14ac:dyDescent="0.25">
      <c r="A12" s="96"/>
      <c r="B12" s="96"/>
      <c r="C12" s="96"/>
      <c r="D12" s="96"/>
      <c r="E12" s="96"/>
      <c r="F12" s="96"/>
      <c r="G12" s="96"/>
      <c r="H12" s="96"/>
      <c r="I12" s="96"/>
      <c r="J12" s="96"/>
    </row>
    <row r="13" spans="1:10" x14ac:dyDescent="0.25">
      <c r="A13" s="96" t="s">
        <v>520</v>
      </c>
      <c r="B13" s="96"/>
      <c r="C13" s="96"/>
      <c r="D13" s="96"/>
      <c r="E13" s="96"/>
      <c r="F13" s="96"/>
      <c r="G13" s="96"/>
      <c r="H13" s="96"/>
      <c r="I13" s="96"/>
      <c r="J13" s="96"/>
    </row>
    <row r="14" spans="1:10" x14ac:dyDescent="0.25">
      <c r="A14" s="118" t="s">
        <v>506</v>
      </c>
      <c r="B14" s="119" t="s">
        <v>38</v>
      </c>
      <c r="C14" s="119" t="s">
        <v>39</v>
      </c>
      <c r="D14" s="119" t="s">
        <v>40</v>
      </c>
      <c r="E14" s="119" t="s">
        <v>41</v>
      </c>
      <c r="F14" s="119" t="s">
        <v>42</v>
      </c>
      <c r="G14" s="119" t="s">
        <v>43</v>
      </c>
      <c r="H14" s="119" t="s">
        <v>44</v>
      </c>
      <c r="I14" s="119" t="s">
        <v>45</v>
      </c>
    </row>
    <row r="15" spans="1:10" x14ac:dyDescent="0.25">
      <c r="A15" s="11" t="s">
        <v>507</v>
      </c>
      <c r="B15" s="122">
        <v>72.290999999999997</v>
      </c>
      <c r="C15" s="122">
        <v>82.772000000000006</v>
      </c>
      <c r="D15" s="122">
        <v>75.968000000000004</v>
      </c>
      <c r="E15" s="122">
        <v>101.491</v>
      </c>
      <c r="F15" s="122">
        <v>211.47</v>
      </c>
      <c r="G15" s="122">
        <v>195.26400000000001</v>
      </c>
      <c r="H15" s="122">
        <v>137.10900000000001</v>
      </c>
      <c r="I15" s="122">
        <v>106.27200000000001</v>
      </c>
    </row>
    <row r="16" spans="1:10" x14ac:dyDescent="0.25">
      <c r="A16" s="11" t="s">
        <v>508</v>
      </c>
      <c r="B16" s="122">
        <v>79.263000000000005</v>
      </c>
      <c r="C16" s="122">
        <v>104.074</v>
      </c>
      <c r="D16" s="122">
        <v>96.358999999999995</v>
      </c>
      <c r="E16" s="122">
        <v>102.75700000000001</v>
      </c>
      <c r="F16" s="122">
        <v>125.908</v>
      </c>
      <c r="G16" s="122">
        <v>145.83000000000001</v>
      </c>
      <c r="H16" s="122">
        <v>153.96299999999999</v>
      </c>
      <c r="I16" s="122">
        <v>141.85</v>
      </c>
    </row>
    <row r="17" spans="1:10" x14ac:dyDescent="0.25">
      <c r="A17" s="11" t="s">
        <v>509</v>
      </c>
      <c r="B17" s="122">
        <v>1.502</v>
      </c>
      <c r="C17" s="122">
        <v>1.1379999999999999</v>
      </c>
      <c r="D17" s="122">
        <v>1.365</v>
      </c>
      <c r="E17" s="122">
        <v>1.415</v>
      </c>
      <c r="F17" s="122">
        <v>1.099</v>
      </c>
      <c r="G17" s="122">
        <v>1.2709999999999999</v>
      </c>
      <c r="H17" s="122">
        <v>0.88100000000000001</v>
      </c>
      <c r="I17" s="122">
        <v>2.5569999999999999</v>
      </c>
    </row>
    <row r="18" spans="1:10" x14ac:dyDescent="0.25">
      <c r="A18" s="11" t="s">
        <v>510</v>
      </c>
      <c r="B18" s="122">
        <v>0.32</v>
      </c>
      <c r="C18" s="122">
        <v>0.57499999999999996</v>
      </c>
      <c r="D18" s="122">
        <v>1.337</v>
      </c>
      <c r="E18" s="122">
        <v>0.45600000000000002</v>
      </c>
      <c r="F18" s="122">
        <v>0.378</v>
      </c>
      <c r="G18" s="122">
        <v>0.35099999999999998</v>
      </c>
      <c r="H18" s="122">
        <v>0.36299999999999999</v>
      </c>
      <c r="I18" s="122">
        <v>0.33700000000000002</v>
      </c>
    </row>
    <row r="19" spans="1:10" x14ac:dyDescent="0.25">
      <c r="A19" s="11" t="s">
        <v>511</v>
      </c>
      <c r="B19" s="122">
        <v>20.273</v>
      </c>
      <c r="C19" s="122">
        <v>19.48</v>
      </c>
      <c r="D19" s="122">
        <v>22.364000000000001</v>
      </c>
      <c r="E19" s="122">
        <v>26.640999999999998</v>
      </c>
      <c r="F19" s="122">
        <v>45.591999999999999</v>
      </c>
      <c r="G19" s="122">
        <v>37.978999999999999</v>
      </c>
      <c r="H19" s="122">
        <v>33.728000000000002</v>
      </c>
      <c r="I19" s="122">
        <v>35.720999999999997</v>
      </c>
    </row>
    <row r="20" spans="1:10" x14ac:dyDescent="0.25">
      <c r="A20" s="11" t="s">
        <v>512</v>
      </c>
      <c r="B20" s="122">
        <v>6.1609999999999996</v>
      </c>
      <c r="C20" s="122">
        <v>4.6340000000000003</v>
      </c>
      <c r="D20" s="122">
        <v>5.8109999999999999</v>
      </c>
      <c r="E20" s="122">
        <v>6.3209999999999997</v>
      </c>
      <c r="F20" s="122">
        <v>17.45</v>
      </c>
      <c r="G20" s="122">
        <v>6.2569999999999997</v>
      </c>
      <c r="H20" s="122">
        <v>8.2509999999999994</v>
      </c>
      <c r="I20" s="122" t="s">
        <v>46</v>
      </c>
    </row>
    <row r="21" spans="1:10" x14ac:dyDescent="0.25">
      <c r="A21" s="11" t="s">
        <v>513</v>
      </c>
      <c r="B21" s="122">
        <v>10.385999999999999</v>
      </c>
      <c r="C21" s="122">
        <v>11.452999999999999</v>
      </c>
      <c r="D21" s="122">
        <v>12.257999999999999</v>
      </c>
      <c r="E21" s="122">
        <v>13.888</v>
      </c>
      <c r="F21" s="122">
        <v>20.271999999999998</v>
      </c>
      <c r="G21" s="122">
        <v>18.986000000000001</v>
      </c>
      <c r="H21" s="122">
        <v>16.968</v>
      </c>
      <c r="I21" s="122" t="s">
        <v>46</v>
      </c>
    </row>
    <row r="22" spans="1:10" x14ac:dyDescent="0.25">
      <c r="A22" s="11" t="s">
        <v>514</v>
      </c>
      <c r="B22" s="122">
        <v>3.726</v>
      </c>
      <c r="C22" s="122">
        <v>3.3940000000000001</v>
      </c>
      <c r="D22" s="122">
        <v>4.2949999999999999</v>
      </c>
      <c r="E22" s="122">
        <v>6.4320000000000004</v>
      </c>
      <c r="F22" s="122">
        <v>7.8689999999999998</v>
      </c>
      <c r="G22" s="122">
        <v>12.737</v>
      </c>
      <c r="H22" s="122">
        <v>8.5060000000000002</v>
      </c>
      <c r="I22" s="122" t="s">
        <v>46</v>
      </c>
    </row>
    <row r="23" spans="1:10" x14ac:dyDescent="0.25">
      <c r="A23" s="11" t="s">
        <v>515</v>
      </c>
      <c r="B23" s="122">
        <v>173.648</v>
      </c>
      <c r="C23" s="122">
        <v>208.03899999999999</v>
      </c>
      <c r="D23" s="122">
        <v>197.393</v>
      </c>
      <c r="E23" s="122">
        <v>232.76</v>
      </c>
      <c r="F23" s="122">
        <v>384.447</v>
      </c>
      <c r="G23" s="122">
        <v>380.69499999999999</v>
      </c>
      <c r="H23" s="122">
        <v>326.04500000000002</v>
      </c>
      <c r="I23" s="122">
        <v>286.73599999999999</v>
      </c>
    </row>
    <row r="24" spans="1:10" x14ac:dyDescent="0.25">
      <c r="A24" s="43" t="s">
        <v>516</v>
      </c>
      <c r="B24" s="95"/>
      <c r="C24" s="120"/>
      <c r="D24" s="120"/>
      <c r="E24" s="120"/>
      <c r="F24" s="120"/>
      <c r="G24" s="120"/>
      <c r="H24" s="120"/>
      <c r="I24" s="120"/>
      <c r="J24" s="120"/>
    </row>
    <row r="25" spans="1:10" x14ac:dyDescent="0.25">
      <c r="A25" s="102" t="s">
        <v>517</v>
      </c>
      <c r="B25" s="96"/>
      <c r="C25" s="96"/>
      <c r="D25" s="96"/>
      <c r="E25" s="96"/>
      <c r="F25" s="96"/>
      <c r="G25" s="96"/>
      <c r="H25" s="96"/>
      <c r="I25" s="96"/>
      <c r="J25" s="96"/>
    </row>
    <row r="26" spans="1:10" x14ac:dyDescent="0.25">
      <c r="A26" s="103" t="s">
        <v>518</v>
      </c>
      <c r="B26" s="96"/>
      <c r="C26" s="96"/>
      <c r="D26" s="96"/>
      <c r="E26" s="96"/>
      <c r="F26" s="96"/>
      <c r="G26" s="96"/>
      <c r="H26" s="96"/>
      <c r="I26" s="96"/>
      <c r="J26" s="9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B19" sqref="B19"/>
    </sheetView>
  </sheetViews>
  <sheetFormatPr defaultRowHeight="15" x14ac:dyDescent="0.25"/>
  <cols>
    <col min="1" max="1" width="26" customWidth="1"/>
    <col min="2" max="2" width="11.28515625" customWidth="1"/>
    <col min="3" max="3" width="12.42578125" customWidth="1"/>
  </cols>
  <sheetData>
    <row r="1" spans="1:3" s="96" customFormat="1" x14ac:dyDescent="0.25">
      <c r="A1" s="8" t="s">
        <v>521</v>
      </c>
    </row>
    <row r="2" spans="1:3" s="96" customFormat="1" x14ac:dyDescent="0.25">
      <c r="A2" s="8" t="s">
        <v>425</v>
      </c>
    </row>
    <row r="3" spans="1:3" s="96" customFormat="1" x14ac:dyDescent="0.25"/>
    <row r="5" spans="1:3" s="96" customFormat="1" ht="30" x14ac:dyDescent="0.25">
      <c r="A5" s="33"/>
      <c r="B5" s="2" t="s">
        <v>266</v>
      </c>
      <c r="C5" s="1" t="s">
        <v>267</v>
      </c>
    </row>
    <row r="6" spans="1:3" x14ac:dyDescent="0.25">
      <c r="A6" s="1" t="s">
        <v>264</v>
      </c>
      <c r="B6" s="18">
        <f>C6/SUM($C$6:$C$9)</f>
        <v>0.28755690440060694</v>
      </c>
      <c r="C6" s="1">
        <v>37.9</v>
      </c>
    </row>
    <row r="7" spans="1:3" x14ac:dyDescent="0.25">
      <c r="A7" s="1" t="s">
        <v>490</v>
      </c>
      <c r="B7" s="18">
        <f t="shared" ref="B7:B9" si="0">C7/SUM($C$6:$C$9)</f>
        <v>0.1054628224582701</v>
      </c>
      <c r="C7" s="1">
        <v>13.9</v>
      </c>
    </row>
    <row r="8" spans="1:3" x14ac:dyDescent="0.25">
      <c r="A8" s="1" t="s">
        <v>494</v>
      </c>
      <c r="B8" s="18">
        <f t="shared" si="0"/>
        <v>0.48254931714719268</v>
      </c>
      <c r="C8" s="1">
        <v>63.6</v>
      </c>
    </row>
    <row r="9" spans="1:3" x14ac:dyDescent="0.25">
      <c r="A9" s="1" t="s">
        <v>265</v>
      </c>
      <c r="B9" s="18">
        <f t="shared" si="0"/>
        <v>0.12443095599393017</v>
      </c>
      <c r="C9" s="1">
        <v>16.399999999999999</v>
      </c>
    </row>
    <row r="10" spans="1:3" x14ac:dyDescent="0.25">
      <c r="A10" s="1"/>
      <c r="B10" s="1"/>
      <c r="C10" s="3">
        <f>SUM(C6:C9)</f>
        <v>131.80000000000001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zoomScale="90" zoomScaleNormal="90" workbookViewId="0">
      <selection activeCell="A3" sqref="A3"/>
    </sheetView>
  </sheetViews>
  <sheetFormatPr defaultRowHeight="15" x14ac:dyDescent="0.25"/>
  <cols>
    <col min="1" max="1" width="7.42578125" customWidth="1"/>
    <col min="16" max="16" width="3.85546875" style="66" customWidth="1"/>
    <col min="17" max="17" width="6.28515625" customWidth="1"/>
    <col min="18" max="29" width="11.85546875" customWidth="1"/>
  </cols>
  <sheetData>
    <row r="1" spans="1:29" s="96" customFormat="1" x14ac:dyDescent="0.25">
      <c r="A1" s="8" t="s">
        <v>522</v>
      </c>
      <c r="P1" s="66"/>
    </row>
    <row r="2" spans="1:29" s="96" customFormat="1" x14ac:dyDescent="0.25">
      <c r="A2" s="8" t="s">
        <v>580</v>
      </c>
      <c r="P2" s="66"/>
    </row>
    <row r="3" spans="1:29" s="96" customFormat="1" x14ac:dyDescent="0.25">
      <c r="P3" s="66"/>
    </row>
    <row r="4" spans="1:29" ht="15.75" thickBot="1" x14ac:dyDescent="0.3">
      <c r="A4" s="12"/>
    </row>
    <row r="5" spans="1:29" x14ac:dyDescent="0.25">
      <c r="A5" s="141"/>
      <c r="B5" s="142" t="s">
        <v>277</v>
      </c>
      <c r="C5" s="143"/>
      <c r="D5" s="143"/>
      <c r="E5" s="143"/>
      <c r="F5" s="143"/>
      <c r="G5" s="143"/>
      <c r="H5" s="144"/>
      <c r="I5" s="151" t="s">
        <v>276</v>
      </c>
      <c r="J5" s="143"/>
      <c r="K5" s="143"/>
      <c r="L5" s="143"/>
      <c r="M5" s="143"/>
      <c r="N5" s="143"/>
      <c r="O5" s="144"/>
      <c r="Q5" s="155"/>
      <c r="R5" s="124" t="s">
        <v>272</v>
      </c>
      <c r="S5" s="125"/>
      <c r="T5" s="125"/>
      <c r="U5" s="125"/>
      <c r="V5" s="125"/>
      <c r="W5" s="126"/>
      <c r="X5" s="124" t="s">
        <v>273</v>
      </c>
      <c r="Y5" s="125"/>
      <c r="Z5" s="125"/>
      <c r="AA5" s="125"/>
      <c r="AB5" s="125"/>
      <c r="AC5" s="126"/>
    </row>
    <row r="6" spans="1:29" s="6" customFormat="1" ht="45" x14ac:dyDescent="0.25">
      <c r="A6" s="21"/>
      <c r="B6" s="105" t="s">
        <v>211</v>
      </c>
      <c r="C6" s="13" t="s">
        <v>268</v>
      </c>
      <c r="D6" s="105" t="s">
        <v>157</v>
      </c>
      <c r="E6" s="13" t="s">
        <v>269</v>
      </c>
      <c r="F6" s="13" t="s">
        <v>155</v>
      </c>
      <c r="G6" s="13" t="s">
        <v>270</v>
      </c>
      <c r="H6" s="145" t="s">
        <v>271</v>
      </c>
      <c r="I6" s="152" t="s">
        <v>211</v>
      </c>
      <c r="J6" s="13" t="s">
        <v>268</v>
      </c>
      <c r="K6" s="105" t="s">
        <v>157</v>
      </c>
      <c r="L6" s="13" t="s">
        <v>269</v>
      </c>
      <c r="M6" s="13" t="s">
        <v>155</v>
      </c>
      <c r="N6" s="13" t="s">
        <v>270</v>
      </c>
      <c r="O6" s="145" t="s">
        <v>271</v>
      </c>
      <c r="P6" s="158"/>
      <c r="Q6" s="156"/>
      <c r="R6" s="127" t="s">
        <v>268</v>
      </c>
      <c r="S6" s="123" t="s">
        <v>157</v>
      </c>
      <c r="T6" s="123" t="s">
        <v>269</v>
      </c>
      <c r="U6" s="123" t="s">
        <v>155</v>
      </c>
      <c r="V6" s="123" t="s">
        <v>270</v>
      </c>
      <c r="W6" s="128" t="s">
        <v>271</v>
      </c>
      <c r="X6" s="127" t="s">
        <v>214</v>
      </c>
      <c r="Y6" s="123" t="s">
        <v>157</v>
      </c>
      <c r="Z6" s="123" t="s">
        <v>448</v>
      </c>
      <c r="AA6" s="123" t="s">
        <v>441</v>
      </c>
      <c r="AB6" s="123" t="s">
        <v>449</v>
      </c>
      <c r="AC6" s="128" t="s">
        <v>271</v>
      </c>
    </row>
    <row r="7" spans="1:29" x14ac:dyDescent="0.25">
      <c r="A7" s="146" t="s">
        <v>51</v>
      </c>
      <c r="B7" s="14">
        <v>16152.4</v>
      </c>
      <c r="C7" s="14">
        <v>6478.7</v>
      </c>
      <c r="D7" s="14">
        <v>4060.2</v>
      </c>
      <c r="E7" s="14">
        <v>1434</v>
      </c>
      <c r="F7" s="14">
        <v>1643.7</v>
      </c>
      <c r="G7" s="14">
        <v>1800.5</v>
      </c>
      <c r="H7" s="147">
        <v>735.4</v>
      </c>
      <c r="I7" s="153">
        <v>6868.5</v>
      </c>
      <c r="J7" s="14">
        <v>1931.5</v>
      </c>
      <c r="K7" s="14">
        <v>859</v>
      </c>
      <c r="L7" s="14">
        <v>892.1</v>
      </c>
      <c r="M7" s="14">
        <v>1374.5</v>
      </c>
      <c r="N7" s="14">
        <v>253</v>
      </c>
      <c r="O7" s="147">
        <v>1558.4</v>
      </c>
      <c r="P7" s="159"/>
      <c r="Q7" s="157" t="s">
        <v>51</v>
      </c>
      <c r="R7" s="129">
        <f t="shared" ref="R7:W7" si="0">C7+J7</f>
        <v>8410.2000000000007</v>
      </c>
      <c r="S7" s="7">
        <f t="shared" si="0"/>
        <v>4919.2</v>
      </c>
      <c r="T7" s="7">
        <f t="shared" si="0"/>
        <v>2326.1</v>
      </c>
      <c r="U7" s="7">
        <f t="shared" si="0"/>
        <v>3018.2</v>
      </c>
      <c r="V7" s="7">
        <f t="shared" si="0"/>
        <v>2053.5</v>
      </c>
      <c r="W7" s="130">
        <f t="shared" si="0"/>
        <v>2293.8000000000002</v>
      </c>
      <c r="X7" s="136">
        <f>R7/1000</f>
        <v>8.4102000000000015</v>
      </c>
      <c r="Y7" s="98">
        <f t="shared" ref="Y7:AC22" si="1">S7/1000</f>
        <v>4.9192</v>
      </c>
      <c r="Z7" s="98">
        <f t="shared" si="1"/>
        <v>2.3260999999999998</v>
      </c>
      <c r="AA7" s="98">
        <f t="shared" si="1"/>
        <v>3.0181999999999998</v>
      </c>
      <c r="AB7" s="98">
        <f t="shared" si="1"/>
        <v>2.0535000000000001</v>
      </c>
      <c r="AC7" s="137">
        <f t="shared" si="1"/>
        <v>2.2938000000000001</v>
      </c>
    </row>
    <row r="8" spans="1:29" x14ac:dyDescent="0.25">
      <c r="A8" s="146" t="s">
        <v>52</v>
      </c>
      <c r="B8" s="14">
        <v>18758.8</v>
      </c>
      <c r="C8" s="14">
        <v>7630.3</v>
      </c>
      <c r="D8" s="14">
        <v>4404.7</v>
      </c>
      <c r="E8" s="14">
        <v>1767.6</v>
      </c>
      <c r="F8" s="14">
        <v>1924.1</v>
      </c>
      <c r="G8" s="14">
        <v>2154.8000000000002</v>
      </c>
      <c r="H8" s="147">
        <v>877.3</v>
      </c>
      <c r="I8" s="153">
        <v>8936.2000000000007</v>
      </c>
      <c r="J8" s="14">
        <v>2718.1</v>
      </c>
      <c r="K8" s="14">
        <v>1021.4</v>
      </c>
      <c r="L8" s="14">
        <v>1297.7</v>
      </c>
      <c r="M8" s="14">
        <v>1491</v>
      </c>
      <c r="N8" s="14">
        <v>251.4</v>
      </c>
      <c r="O8" s="147">
        <v>2156.6</v>
      </c>
      <c r="P8" s="159"/>
      <c r="Q8" s="157" t="s">
        <v>52</v>
      </c>
      <c r="R8" s="129">
        <f t="shared" ref="R8:R23" si="2">C8+J8</f>
        <v>10348.4</v>
      </c>
      <c r="S8" s="7">
        <f t="shared" ref="S8:S23" si="3">D8+K8</f>
        <v>5426.0999999999995</v>
      </c>
      <c r="T8" s="7">
        <f t="shared" ref="T8:T23" si="4">E8+L8</f>
        <v>3065.3</v>
      </c>
      <c r="U8" s="7">
        <f t="shared" ref="U8:U23" si="5">F8+M8</f>
        <v>3415.1</v>
      </c>
      <c r="V8" s="7">
        <f t="shared" ref="V8:V23" si="6">G8+N8</f>
        <v>2406.2000000000003</v>
      </c>
      <c r="W8" s="130">
        <f t="shared" ref="W8:W23" si="7">H8+O8</f>
        <v>3033.8999999999996</v>
      </c>
      <c r="X8" s="136">
        <f t="shared" ref="X8:X23" si="8">R8/1000</f>
        <v>10.3484</v>
      </c>
      <c r="Y8" s="98">
        <f t="shared" si="1"/>
        <v>5.426099999999999</v>
      </c>
      <c r="Z8" s="98">
        <f t="shared" si="1"/>
        <v>3.0653000000000001</v>
      </c>
      <c r="AA8" s="98">
        <f t="shared" si="1"/>
        <v>3.4150999999999998</v>
      </c>
      <c r="AB8" s="98">
        <f t="shared" si="1"/>
        <v>2.4062000000000001</v>
      </c>
      <c r="AC8" s="137">
        <f t="shared" si="1"/>
        <v>3.0338999999999996</v>
      </c>
    </row>
    <row r="9" spans="1:29" x14ac:dyDescent="0.25">
      <c r="A9" s="146" t="s">
        <v>53</v>
      </c>
      <c r="B9" s="14">
        <v>19411.099999999999</v>
      </c>
      <c r="C9" s="14">
        <v>7551.9</v>
      </c>
      <c r="D9" s="14">
        <v>4639.2</v>
      </c>
      <c r="E9" s="14">
        <v>1799.5</v>
      </c>
      <c r="F9" s="14">
        <v>1870.9</v>
      </c>
      <c r="G9" s="14">
        <v>2430.4</v>
      </c>
      <c r="H9" s="147">
        <v>1119.0999999999999</v>
      </c>
      <c r="I9" s="153">
        <v>8564.1</v>
      </c>
      <c r="J9" s="14">
        <v>2504.6</v>
      </c>
      <c r="K9" s="14">
        <v>1170.8</v>
      </c>
      <c r="L9" s="14">
        <v>1562.5</v>
      </c>
      <c r="M9" s="14">
        <v>1315.9</v>
      </c>
      <c r="N9" s="14">
        <v>91.3</v>
      </c>
      <c r="O9" s="147">
        <v>1919.1</v>
      </c>
      <c r="P9" s="159"/>
      <c r="Q9" s="157" t="s">
        <v>53</v>
      </c>
      <c r="R9" s="129">
        <f t="shared" si="2"/>
        <v>10056.5</v>
      </c>
      <c r="S9" s="7">
        <f t="shared" si="3"/>
        <v>5810</v>
      </c>
      <c r="T9" s="7">
        <f t="shared" si="4"/>
        <v>3362</v>
      </c>
      <c r="U9" s="7">
        <f t="shared" si="5"/>
        <v>3186.8</v>
      </c>
      <c r="V9" s="7">
        <f t="shared" si="6"/>
        <v>2521.7000000000003</v>
      </c>
      <c r="W9" s="130">
        <f t="shared" si="7"/>
        <v>3038.2</v>
      </c>
      <c r="X9" s="136">
        <f t="shared" si="8"/>
        <v>10.0565</v>
      </c>
      <c r="Y9" s="98">
        <f t="shared" si="1"/>
        <v>5.81</v>
      </c>
      <c r="Z9" s="98">
        <f t="shared" si="1"/>
        <v>3.3620000000000001</v>
      </c>
      <c r="AA9" s="98">
        <f t="shared" si="1"/>
        <v>3.1868000000000003</v>
      </c>
      <c r="AB9" s="98">
        <f t="shared" si="1"/>
        <v>2.5217000000000001</v>
      </c>
      <c r="AC9" s="137">
        <f t="shared" si="1"/>
        <v>3.0381999999999998</v>
      </c>
    </row>
    <row r="10" spans="1:29" x14ac:dyDescent="0.25">
      <c r="A10" s="146" t="s">
        <v>54</v>
      </c>
      <c r="B10" s="14">
        <v>24655.8</v>
      </c>
      <c r="C10" s="14">
        <v>9440.6</v>
      </c>
      <c r="D10" s="14">
        <v>5423.7</v>
      </c>
      <c r="E10" s="14">
        <v>2085.5</v>
      </c>
      <c r="F10" s="14">
        <v>3017.3</v>
      </c>
      <c r="G10" s="14">
        <v>3204.1</v>
      </c>
      <c r="H10" s="147">
        <v>1484.5</v>
      </c>
      <c r="I10" s="153">
        <v>6874.7</v>
      </c>
      <c r="J10" s="14">
        <v>1784.4</v>
      </c>
      <c r="K10" s="14">
        <v>350</v>
      </c>
      <c r="L10" s="14">
        <v>1035.4000000000001</v>
      </c>
      <c r="M10" s="14">
        <v>1438</v>
      </c>
      <c r="N10" s="14">
        <v>197.5</v>
      </c>
      <c r="O10" s="147">
        <v>2069.5</v>
      </c>
      <c r="P10" s="159"/>
      <c r="Q10" s="157" t="s">
        <v>54</v>
      </c>
      <c r="R10" s="129">
        <f t="shared" si="2"/>
        <v>11225</v>
      </c>
      <c r="S10" s="7">
        <f t="shared" si="3"/>
        <v>5773.7</v>
      </c>
      <c r="T10" s="7">
        <f t="shared" si="4"/>
        <v>3120.9</v>
      </c>
      <c r="U10" s="7">
        <f t="shared" si="5"/>
        <v>4455.3</v>
      </c>
      <c r="V10" s="7">
        <f t="shared" si="6"/>
        <v>3401.6</v>
      </c>
      <c r="W10" s="130">
        <f t="shared" si="7"/>
        <v>3554</v>
      </c>
      <c r="X10" s="136">
        <f t="shared" si="8"/>
        <v>11.225</v>
      </c>
      <c r="Y10" s="98">
        <f t="shared" si="1"/>
        <v>5.7736999999999998</v>
      </c>
      <c r="Z10" s="98">
        <f t="shared" si="1"/>
        <v>3.1209000000000002</v>
      </c>
      <c r="AA10" s="98">
        <f t="shared" si="1"/>
        <v>4.4553000000000003</v>
      </c>
      <c r="AB10" s="98">
        <f t="shared" si="1"/>
        <v>3.4015999999999997</v>
      </c>
      <c r="AC10" s="137">
        <f t="shared" si="1"/>
        <v>3.5539999999999998</v>
      </c>
    </row>
    <row r="11" spans="1:29" x14ac:dyDescent="0.25">
      <c r="A11" s="146" t="s">
        <v>55</v>
      </c>
      <c r="B11" s="14">
        <v>26665.200000000001</v>
      </c>
      <c r="C11" s="14">
        <v>10931.1</v>
      </c>
      <c r="D11" s="14">
        <v>5687.5</v>
      </c>
      <c r="E11" s="14">
        <v>2645.4</v>
      </c>
      <c r="F11" s="14">
        <v>2268.4</v>
      </c>
      <c r="G11" s="14">
        <v>3177.6</v>
      </c>
      <c r="H11" s="147">
        <v>1955.3</v>
      </c>
      <c r="I11" s="153">
        <v>9455.2999999999993</v>
      </c>
      <c r="J11" s="14">
        <v>1957.8</v>
      </c>
      <c r="K11" s="14">
        <v>828.2</v>
      </c>
      <c r="L11" s="14">
        <v>1516.6</v>
      </c>
      <c r="M11" s="14">
        <v>1388.9</v>
      </c>
      <c r="N11" s="14">
        <v>421.8</v>
      </c>
      <c r="O11" s="147">
        <v>3342</v>
      </c>
      <c r="P11" s="159"/>
      <c r="Q11" s="157" t="s">
        <v>55</v>
      </c>
      <c r="R11" s="129">
        <f t="shared" si="2"/>
        <v>12888.9</v>
      </c>
      <c r="S11" s="7">
        <f t="shared" si="3"/>
        <v>6515.7</v>
      </c>
      <c r="T11" s="7">
        <f t="shared" si="4"/>
        <v>4162</v>
      </c>
      <c r="U11" s="7">
        <f t="shared" si="5"/>
        <v>3657.3</v>
      </c>
      <c r="V11" s="7">
        <f t="shared" si="6"/>
        <v>3599.4</v>
      </c>
      <c r="W11" s="130">
        <f t="shared" si="7"/>
        <v>5297.3</v>
      </c>
      <c r="X11" s="136">
        <f t="shared" si="8"/>
        <v>12.8889</v>
      </c>
      <c r="Y11" s="98">
        <f t="shared" si="1"/>
        <v>6.5156999999999998</v>
      </c>
      <c r="Z11" s="98">
        <f t="shared" si="1"/>
        <v>4.1619999999999999</v>
      </c>
      <c r="AA11" s="98">
        <f t="shared" si="1"/>
        <v>3.6573000000000002</v>
      </c>
      <c r="AB11" s="98">
        <f t="shared" si="1"/>
        <v>3.5994000000000002</v>
      </c>
      <c r="AC11" s="137">
        <f t="shared" si="1"/>
        <v>5.2972999999999999</v>
      </c>
    </row>
    <row r="12" spans="1:29" x14ac:dyDescent="0.25">
      <c r="A12" s="146" t="s">
        <v>56</v>
      </c>
      <c r="B12" s="14">
        <v>31597.1</v>
      </c>
      <c r="C12" s="14">
        <v>11643.1</v>
      </c>
      <c r="D12" s="14">
        <v>8242.2999999999993</v>
      </c>
      <c r="E12" s="14">
        <v>2990</v>
      </c>
      <c r="F12" s="14">
        <v>2554.6</v>
      </c>
      <c r="G12" s="14">
        <v>4200</v>
      </c>
      <c r="H12" s="147">
        <v>1967.1</v>
      </c>
      <c r="I12" s="153">
        <v>10540.5</v>
      </c>
      <c r="J12" s="14">
        <v>2013.2</v>
      </c>
      <c r="K12" s="14">
        <v>935</v>
      </c>
      <c r="L12" s="14">
        <v>1979.4</v>
      </c>
      <c r="M12" s="14">
        <v>1462</v>
      </c>
      <c r="N12" s="14">
        <v>375.3</v>
      </c>
      <c r="O12" s="147">
        <v>3775.6</v>
      </c>
      <c r="P12" s="159"/>
      <c r="Q12" s="157" t="s">
        <v>56</v>
      </c>
      <c r="R12" s="129">
        <f t="shared" si="2"/>
        <v>13656.300000000001</v>
      </c>
      <c r="S12" s="7">
        <f t="shared" si="3"/>
        <v>9177.2999999999993</v>
      </c>
      <c r="T12" s="7">
        <f t="shared" si="4"/>
        <v>4969.3999999999996</v>
      </c>
      <c r="U12" s="7">
        <f t="shared" si="5"/>
        <v>4016.6</v>
      </c>
      <c r="V12" s="7">
        <f t="shared" si="6"/>
        <v>4575.3</v>
      </c>
      <c r="W12" s="130">
        <f t="shared" si="7"/>
        <v>5742.7</v>
      </c>
      <c r="X12" s="136">
        <f t="shared" si="8"/>
        <v>13.656300000000002</v>
      </c>
      <c r="Y12" s="98">
        <f t="shared" si="1"/>
        <v>9.1772999999999989</v>
      </c>
      <c r="Z12" s="98">
        <f t="shared" si="1"/>
        <v>4.9693999999999994</v>
      </c>
      <c r="AA12" s="98">
        <f t="shared" si="1"/>
        <v>4.0165999999999995</v>
      </c>
      <c r="AB12" s="98">
        <f t="shared" si="1"/>
        <v>4.5753000000000004</v>
      </c>
      <c r="AC12" s="137">
        <f t="shared" si="1"/>
        <v>5.7427000000000001</v>
      </c>
    </row>
    <row r="13" spans="1:29" x14ac:dyDescent="0.25">
      <c r="A13" s="146" t="s">
        <v>57</v>
      </c>
      <c r="B13" s="14">
        <v>37611.4</v>
      </c>
      <c r="C13" s="14">
        <v>12485.3</v>
      </c>
      <c r="D13" s="14">
        <v>9415.7000000000007</v>
      </c>
      <c r="E13" s="14">
        <v>3548.3</v>
      </c>
      <c r="F13" s="14">
        <v>4947.3999999999996</v>
      </c>
      <c r="G13" s="14">
        <v>4498.8999999999996</v>
      </c>
      <c r="H13" s="147">
        <v>2715.7</v>
      </c>
      <c r="I13" s="153">
        <v>10966.8</v>
      </c>
      <c r="J13" s="14">
        <v>2408</v>
      </c>
      <c r="K13" s="14">
        <v>985.5</v>
      </c>
      <c r="L13" s="14">
        <v>1787.4</v>
      </c>
      <c r="M13" s="14">
        <v>1311</v>
      </c>
      <c r="N13" s="14">
        <v>381.7</v>
      </c>
      <c r="O13" s="147">
        <v>4093.2</v>
      </c>
      <c r="P13" s="159"/>
      <c r="Q13" s="157" t="s">
        <v>57</v>
      </c>
      <c r="R13" s="129">
        <f t="shared" si="2"/>
        <v>14893.3</v>
      </c>
      <c r="S13" s="7">
        <f t="shared" si="3"/>
        <v>10401.200000000001</v>
      </c>
      <c r="T13" s="7">
        <f t="shared" si="4"/>
        <v>5335.7000000000007</v>
      </c>
      <c r="U13" s="7">
        <f t="shared" si="5"/>
        <v>6258.4</v>
      </c>
      <c r="V13" s="7">
        <f t="shared" si="6"/>
        <v>4880.5999999999995</v>
      </c>
      <c r="W13" s="130">
        <f t="shared" si="7"/>
        <v>6808.9</v>
      </c>
      <c r="X13" s="136">
        <f t="shared" si="8"/>
        <v>14.8933</v>
      </c>
      <c r="Y13" s="98">
        <f t="shared" si="1"/>
        <v>10.401200000000001</v>
      </c>
      <c r="Z13" s="98">
        <f t="shared" si="1"/>
        <v>5.335700000000001</v>
      </c>
      <c r="AA13" s="98">
        <f t="shared" si="1"/>
        <v>6.2584</v>
      </c>
      <c r="AB13" s="98">
        <f t="shared" si="1"/>
        <v>4.8805999999999994</v>
      </c>
      <c r="AC13" s="137">
        <f t="shared" si="1"/>
        <v>6.8088999999999995</v>
      </c>
    </row>
    <row r="14" spans="1:29" x14ac:dyDescent="0.25">
      <c r="A14" s="146" t="s">
        <v>58</v>
      </c>
      <c r="B14" s="14">
        <v>43098.1</v>
      </c>
      <c r="C14" s="14">
        <v>17248.8</v>
      </c>
      <c r="D14" s="14">
        <v>10117.299999999999</v>
      </c>
      <c r="E14" s="14">
        <v>3900.9</v>
      </c>
      <c r="F14" s="14">
        <v>3374.3</v>
      </c>
      <c r="G14" s="14">
        <v>5692.8</v>
      </c>
      <c r="H14" s="147">
        <v>2764.1</v>
      </c>
      <c r="I14" s="153">
        <v>11739.5</v>
      </c>
      <c r="J14" s="14">
        <v>2899.9</v>
      </c>
      <c r="K14" s="14">
        <v>1019.6</v>
      </c>
      <c r="L14" s="14">
        <v>2174.5</v>
      </c>
      <c r="M14" s="14">
        <v>1533.6</v>
      </c>
      <c r="N14" s="14">
        <v>311</v>
      </c>
      <c r="O14" s="147">
        <v>3801</v>
      </c>
      <c r="P14" s="159"/>
      <c r="Q14" s="157" t="s">
        <v>58</v>
      </c>
      <c r="R14" s="129">
        <f t="shared" si="2"/>
        <v>20148.7</v>
      </c>
      <c r="S14" s="7">
        <f t="shared" si="3"/>
        <v>11136.9</v>
      </c>
      <c r="T14" s="7">
        <f t="shared" si="4"/>
        <v>6075.4</v>
      </c>
      <c r="U14" s="7">
        <f t="shared" si="5"/>
        <v>4907.8999999999996</v>
      </c>
      <c r="V14" s="7">
        <f t="shared" si="6"/>
        <v>6003.8</v>
      </c>
      <c r="W14" s="130">
        <f t="shared" si="7"/>
        <v>6565.1</v>
      </c>
      <c r="X14" s="136">
        <f t="shared" si="8"/>
        <v>20.148700000000002</v>
      </c>
      <c r="Y14" s="98">
        <f t="shared" si="1"/>
        <v>11.136899999999999</v>
      </c>
      <c r="Z14" s="98">
        <f t="shared" si="1"/>
        <v>6.0753999999999992</v>
      </c>
      <c r="AA14" s="98">
        <f t="shared" si="1"/>
        <v>4.9078999999999997</v>
      </c>
      <c r="AB14" s="98">
        <f t="shared" si="1"/>
        <v>6.0038</v>
      </c>
      <c r="AC14" s="137">
        <f t="shared" si="1"/>
        <v>6.5651000000000002</v>
      </c>
    </row>
    <row r="15" spans="1:29" x14ac:dyDescent="0.25">
      <c r="A15" s="146" t="s">
        <v>59</v>
      </c>
      <c r="B15" s="14">
        <v>61330.2</v>
      </c>
      <c r="C15" s="14">
        <v>27768.3</v>
      </c>
      <c r="D15" s="14">
        <v>14566.2</v>
      </c>
      <c r="E15" s="14">
        <v>5469.9</v>
      </c>
      <c r="F15" s="14">
        <v>3695.9</v>
      </c>
      <c r="G15" s="14">
        <v>5834</v>
      </c>
      <c r="H15" s="147">
        <v>3995.9</v>
      </c>
      <c r="I15" s="153">
        <v>19823.400000000001</v>
      </c>
      <c r="J15" s="14">
        <v>5932.7</v>
      </c>
      <c r="K15" s="14">
        <v>2819.8</v>
      </c>
      <c r="L15" s="14">
        <v>3674.5</v>
      </c>
      <c r="M15" s="14">
        <v>1898.2</v>
      </c>
      <c r="N15" s="14">
        <v>571.79999999999995</v>
      </c>
      <c r="O15" s="147">
        <v>4926.3999999999996</v>
      </c>
      <c r="P15" s="159"/>
      <c r="Q15" s="157" t="s">
        <v>59</v>
      </c>
      <c r="R15" s="129">
        <f t="shared" si="2"/>
        <v>33701</v>
      </c>
      <c r="S15" s="7">
        <f t="shared" si="3"/>
        <v>17386</v>
      </c>
      <c r="T15" s="7">
        <f t="shared" si="4"/>
        <v>9144.4</v>
      </c>
      <c r="U15" s="7">
        <f t="shared" si="5"/>
        <v>5594.1</v>
      </c>
      <c r="V15" s="7">
        <f t="shared" si="6"/>
        <v>6405.8</v>
      </c>
      <c r="W15" s="130">
        <f t="shared" si="7"/>
        <v>8922.2999999999993</v>
      </c>
      <c r="X15" s="136">
        <f t="shared" si="8"/>
        <v>33.701000000000001</v>
      </c>
      <c r="Y15" s="98">
        <f t="shared" si="1"/>
        <v>17.385999999999999</v>
      </c>
      <c r="Z15" s="98">
        <f t="shared" si="1"/>
        <v>9.1443999999999992</v>
      </c>
      <c r="AA15" s="98">
        <f t="shared" si="1"/>
        <v>5.5941000000000001</v>
      </c>
      <c r="AB15" s="98">
        <f t="shared" si="1"/>
        <v>6.4058000000000002</v>
      </c>
      <c r="AC15" s="137">
        <f t="shared" si="1"/>
        <v>8.9222999999999999</v>
      </c>
    </row>
    <row r="16" spans="1:29" x14ac:dyDescent="0.25">
      <c r="A16" s="146" t="s">
        <v>38</v>
      </c>
      <c r="B16" s="14">
        <v>72580.399999999994</v>
      </c>
      <c r="C16" s="14">
        <v>29616.3</v>
      </c>
      <c r="D16" s="14">
        <v>17380</v>
      </c>
      <c r="E16" s="14">
        <v>6930</v>
      </c>
      <c r="F16" s="14">
        <v>4675.8</v>
      </c>
      <c r="G16" s="14">
        <v>7974.4</v>
      </c>
      <c r="H16" s="147">
        <v>6003.9</v>
      </c>
      <c r="I16" s="153">
        <v>15040.7</v>
      </c>
      <c r="J16" s="14">
        <v>5323.5</v>
      </c>
      <c r="K16" s="14">
        <v>1086</v>
      </c>
      <c r="L16" s="14">
        <v>1337.3</v>
      </c>
      <c r="M16" s="14">
        <v>2121.3000000000002</v>
      </c>
      <c r="N16" s="14">
        <v>638.79999999999995</v>
      </c>
      <c r="O16" s="147">
        <v>4533.8999999999996</v>
      </c>
      <c r="P16" s="159"/>
      <c r="Q16" s="157" t="s">
        <v>38</v>
      </c>
      <c r="R16" s="129">
        <f t="shared" si="2"/>
        <v>34939.800000000003</v>
      </c>
      <c r="S16" s="7">
        <f t="shared" si="3"/>
        <v>18466</v>
      </c>
      <c r="T16" s="7">
        <f t="shared" si="4"/>
        <v>8267.2999999999993</v>
      </c>
      <c r="U16" s="7">
        <f t="shared" si="5"/>
        <v>6797.1</v>
      </c>
      <c r="V16" s="7">
        <f t="shared" si="6"/>
        <v>8613.1999999999989</v>
      </c>
      <c r="W16" s="130">
        <f t="shared" si="7"/>
        <v>10537.8</v>
      </c>
      <c r="X16" s="136">
        <f t="shared" si="8"/>
        <v>34.939800000000005</v>
      </c>
      <c r="Y16" s="98">
        <f t="shared" si="1"/>
        <v>18.466000000000001</v>
      </c>
      <c r="Z16" s="98">
        <f t="shared" si="1"/>
        <v>8.2672999999999988</v>
      </c>
      <c r="AA16" s="98">
        <f t="shared" si="1"/>
        <v>6.7971000000000004</v>
      </c>
      <c r="AB16" s="98">
        <f t="shared" si="1"/>
        <v>8.6131999999999991</v>
      </c>
      <c r="AC16" s="137">
        <f t="shared" si="1"/>
        <v>10.537799999999999</v>
      </c>
    </row>
    <row r="17" spans="1:29" x14ac:dyDescent="0.25">
      <c r="A17" s="146" t="s">
        <v>39</v>
      </c>
      <c r="B17" s="14">
        <v>89336.9</v>
      </c>
      <c r="C17" s="14">
        <v>37925.199999999997</v>
      </c>
      <c r="D17" s="14">
        <v>21452.5</v>
      </c>
      <c r="E17" s="14">
        <v>8011.6</v>
      </c>
      <c r="F17" s="14">
        <v>4431.1000000000004</v>
      </c>
      <c r="G17" s="14">
        <v>8807.7999999999993</v>
      </c>
      <c r="H17" s="147">
        <v>8708.7000000000007</v>
      </c>
      <c r="I17" s="153">
        <v>24492.5</v>
      </c>
      <c r="J17" s="14">
        <v>5760</v>
      </c>
      <c r="K17" s="14">
        <v>1034.3</v>
      </c>
      <c r="L17" s="14">
        <v>9269.2000000000007</v>
      </c>
      <c r="M17" s="14">
        <v>2133.1999999999998</v>
      </c>
      <c r="N17" s="14">
        <v>743.2</v>
      </c>
      <c r="O17" s="147">
        <v>5552.6</v>
      </c>
      <c r="P17" s="159"/>
      <c r="Q17" s="160" t="s">
        <v>39</v>
      </c>
      <c r="R17" s="131">
        <f t="shared" si="2"/>
        <v>43685.2</v>
      </c>
      <c r="S17" s="15">
        <f t="shared" si="3"/>
        <v>22486.799999999999</v>
      </c>
      <c r="T17" s="15">
        <f t="shared" si="4"/>
        <v>17280.800000000003</v>
      </c>
      <c r="U17" s="15">
        <f t="shared" si="5"/>
        <v>6564.3</v>
      </c>
      <c r="V17" s="15">
        <f t="shared" si="6"/>
        <v>9551</v>
      </c>
      <c r="W17" s="132">
        <f t="shared" si="7"/>
        <v>14261.300000000001</v>
      </c>
      <c r="X17" s="136">
        <f t="shared" si="8"/>
        <v>43.685199999999995</v>
      </c>
      <c r="Y17" s="98">
        <f t="shared" si="1"/>
        <v>22.486799999999999</v>
      </c>
      <c r="Z17" s="98">
        <f t="shared" si="1"/>
        <v>17.280800000000003</v>
      </c>
      <c r="AA17" s="98">
        <f t="shared" si="1"/>
        <v>6.5643000000000002</v>
      </c>
      <c r="AB17" s="98">
        <f t="shared" si="1"/>
        <v>9.5510000000000002</v>
      </c>
      <c r="AC17" s="137">
        <f t="shared" si="1"/>
        <v>14.2613</v>
      </c>
    </row>
    <row r="18" spans="1:29" x14ac:dyDescent="0.25">
      <c r="A18" s="146" t="s">
        <v>40</v>
      </c>
      <c r="B18" s="14">
        <v>83220.800000000003</v>
      </c>
      <c r="C18" s="14">
        <v>35959.4</v>
      </c>
      <c r="D18" s="14">
        <v>19549.3</v>
      </c>
      <c r="E18" s="14">
        <v>7817.1</v>
      </c>
      <c r="F18" s="14">
        <v>4306.8999999999996</v>
      </c>
      <c r="G18" s="14">
        <v>7382.6</v>
      </c>
      <c r="H18" s="147">
        <v>8205.4</v>
      </c>
      <c r="I18" s="153">
        <v>21685.599999999999</v>
      </c>
      <c r="J18" s="14">
        <v>4786.3</v>
      </c>
      <c r="K18" s="14">
        <v>715</v>
      </c>
      <c r="L18" s="14">
        <v>8401</v>
      </c>
      <c r="M18" s="14">
        <v>2366.4</v>
      </c>
      <c r="N18" s="14">
        <v>901.5</v>
      </c>
      <c r="O18" s="147">
        <v>4515.3999999999996</v>
      </c>
      <c r="P18" s="159"/>
      <c r="Q18" s="160" t="s">
        <v>40</v>
      </c>
      <c r="R18" s="131">
        <f t="shared" si="2"/>
        <v>40745.700000000004</v>
      </c>
      <c r="S18" s="15">
        <f t="shared" si="3"/>
        <v>20264.3</v>
      </c>
      <c r="T18" s="15">
        <f t="shared" si="4"/>
        <v>16218.1</v>
      </c>
      <c r="U18" s="15">
        <f t="shared" si="5"/>
        <v>6673.2999999999993</v>
      </c>
      <c r="V18" s="15">
        <f t="shared" si="6"/>
        <v>8284.1</v>
      </c>
      <c r="W18" s="132">
        <f t="shared" si="7"/>
        <v>12720.8</v>
      </c>
      <c r="X18" s="136">
        <f t="shared" si="8"/>
        <v>40.745700000000006</v>
      </c>
      <c r="Y18" s="98">
        <f t="shared" si="1"/>
        <v>20.264299999999999</v>
      </c>
      <c r="Z18" s="98">
        <f t="shared" si="1"/>
        <v>16.2181</v>
      </c>
      <c r="AA18" s="98">
        <f t="shared" si="1"/>
        <v>6.6732999999999993</v>
      </c>
      <c r="AB18" s="98">
        <f t="shared" si="1"/>
        <v>8.2841000000000005</v>
      </c>
      <c r="AC18" s="137">
        <f t="shared" si="1"/>
        <v>12.720799999999999</v>
      </c>
    </row>
    <row r="19" spans="1:29" x14ac:dyDescent="0.25">
      <c r="A19" s="146" t="s">
        <v>41</v>
      </c>
      <c r="B19" s="14">
        <v>88533.3</v>
      </c>
      <c r="C19" s="14">
        <v>42575.9</v>
      </c>
      <c r="D19" s="14">
        <v>14580</v>
      </c>
      <c r="E19" s="14">
        <v>10940.9</v>
      </c>
      <c r="F19" s="14">
        <v>5217.6000000000004</v>
      </c>
      <c r="G19" s="14">
        <v>6936.4</v>
      </c>
      <c r="H19" s="147">
        <v>8282.5</v>
      </c>
      <c r="I19" s="153">
        <v>24560.6</v>
      </c>
      <c r="J19" s="14">
        <v>5728.2</v>
      </c>
      <c r="K19" s="14">
        <v>1222.9000000000001</v>
      </c>
      <c r="L19" s="14">
        <v>9302.9</v>
      </c>
      <c r="M19" s="14">
        <v>2508</v>
      </c>
      <c r="N19" s="14">
        <v>1038.2</v>
      </c>
      <c r="O19" s="147">
        <v>4760.5</v>
      </c>
      <c r="P19" s="159"/>
      <c r="Q19" s="160" t="s">
        <v>41</v>
      </c>
      <c r="R19" s="131">
        <f t="shared" si="2"/>
        <v>48304.1</v>
      </c>
      <c r="S19" s="15">
        <f t="shared" si="3"/>
        <v>15802.9</v>
      </c>
      <c r="T19" s="15">
        <f t="shared" si="4"/>
        <v>20243.8</v>
      </c>
      <c r="U19" s="15">
        <f t="shared" si="5"/>
        <v>7725.6</v>
      </c>
      <c r="V19" s="15">
        <f t="shared" si="6"/>
        <v>7974.5999999999995</v>
      </c>
      <c r="W19" s="132">
        <f t="shared" si="7"/>
        <v>13043</v>
      </c>
      <c r="X19" s="136">
        <f t="shared" si="8"/>
        <v>48.304099999999998</v>
      </c>
      <c r="Y19" s="98">
        <f t="shared" si="1"/>
        <v>15.802899999999999</v>
      </c>
      <c r="Z19" s="98">
        <f t="shared" si="1"/>
        <v>20.2438</v>
      </c>
      <c r="AA19" s="98">
        <f t="shared" si="1"/>
        <v>7.7256</v>
      </c>
      <c r="AB19" s="98">
        <f t="shared" si="1"/>
        <v>7.9745999999999997</v>
      </c>
      <c r="AC19" s="137">
        <f t="shared" si="1"/>
        <v>13.042999999999999</v>
      </c>
    </row>
    <row r="20" spans="1:29" x14ac:dyDescent="0.25">
      <c r="A20" s="146" t="s">
        <v>42</v>
      </c>
      <c r="B20" s="14">
        <v>107006.9</v>
      </c>
      <c r="C20" s="14">
        <v>49602.400000000001</v>
      </c>
      <c r="D20" s="14">
        <v>17115.599999999999</v>
      </c>
      <c r="E20" s="14">
        <v>9010.5</v>
      </c>
      <c r="F20" s="14">
        <v>11120.3</v>
      </c>
      <c r="G20" s="14">
        <v>12352.5</v>
      </c>
      <c r="H20" s="147">
        <v>7805.5</v>
      </c>
      <c r="I20" s="153">
        <v>31097.4</v>
      </c>
      <c r="J20" s="14">
        <v>9248.2999999999993</v>
      </c>
      <c r="K20" s="14">
        <v>1375.9</v>
      </c>
      <c r="L20" s="14">
        <v>12240.1</v>
      </c>
      <c r="M20" s="14">
        <v>1039.0999999999999</v>
      </c>
      <c r="N20" s="14">
        <v>1116.5</v>
      </c>
      <c r="O20" s="147">
        <v>6077.5</v>
      </c>
      <c r="P20" s="159"/>
      <c r="Q20" s="160" t="s">
        <v>42</v>
      </c>
      <c r="R20" s="131">
        <f t="shared" si="2"/>
        <v>58850.7</v>
      </c>
      <c r="S20" s="15">
        <f t="shared" si="3"/>
        <v>18491.5</v>
      </c>
      <c r="T20" s="15">
        <f t="shared" si="4"/>
        <v>21250.6</v>
      </c>
      <c r="U20" s="15">
        <f t="shared" si="5"/>
        <v>12159.4</v>
      </c>
      <c r="V20" s="15">
        <f t="shared" si="6"/>
        <v>13469</v>
      </c>
      <c r="W20" s="132">
        <f t="shared" si="7"/>
        <v>13883</v>
      </c>
      <c r="X20" s="136">
        <f t="shared" si="8"/>
        <v>58.850699999999996</v>
      </c>
      <c r="Y20" s="98">
        <f t="shared" si="1"/>
        <v>18.491499999999998</v>
      </c>
      <c r="Z20" s="98">
        <f t="shared" si="1"/>
        <v>21.250599999999999</v>
      </c>
      <c r="AA20" s="98">
        <f t="shared" si="1"/>
        <v>12.1594</v>
      </c>
      <c r="AB20" s="98">
        <f t="shared" si="1"/>
        <v>13.468999999999999</v>
      </c>
      <c r="AC20" s="137">
        <f t="shared" si="1"/>
        <v>13.882999999999999</v>
      </c>
    </row>
    <row r="21" spans="1:29" x14ac:dyDescent="0.25">
      <c r="A21" s="146" t="s">
        <v>43</v>
      </c>
      <c r="B21" s="14">
        <v>122322.4</v>
      </c>
      <c r="C21" s="14">
        <v>55872.7</v>
      </c>
      <c r="D21" s="14">
        <v>22981.4</v>
      </c>
      <c r="E21" s="14">
        <v>15345.7</v>
      </c>
      <c r="F21" s="14">
        <v>6527</v>
      </c>
      <c r="G21" s="14">
        <v>13239.4</v>
      </c>
      <c r="H21" s="147">
        <v>8356.2000000000007</v>
      </c>
      <c r="I21" s="153">
        <v>35363.4</v>
      </c>
      <c r="J21" s="14">
        <v>11288.1</v>
      </c>
      <c r="K21" s="14">
        <v>1789.7</v>
      </c>
      <c r="L21" s="14">
        <v>11025</v>
      </c>
      <c r="M21" s="14">
        <v>2444.1</v>
      </c>
      <c r="N21" s="14">
        <v>870.9</v>
      </c>
      <c r="O21" s="147">
        <v>7945.6</v>
      </c>
      <c r="P21" s="159"/>
      <c r="Q21" s="160" t="s">
        <v>43</v>
      </c>
      <c r="R21" s="131">
        <f t="shared" si="2"/>
        <v>67160.800000000003</v>
      </c>
      <c r="S21" s="15">
        <f t="shared" si="3"/>
        <v>24771.100000000002</v>
      </c>
      <c r="T21" s="15">
        <f t="shared" si="4"/>
        <v>26370.7</v>
      </c>
      <c r="U21" s="15">
        <f t="shared" si="5"/>
        <v>8971.1</v>
      </c>
      <c r="V21" s="15">
        <f t="shared" si="6"/>
        <v>14110.3</v>
      </c>
      <c r="W21" s="132">
        <f t="shared" si="7"/>
        <v>16301.800000000001</v>
      </c>
      <c r="X21" s="136">
        <f t="shared" si="8"/>
        <v>67.160800000000009</v>
      </c>
      <c r="Y21" s="98">
        <f t="shared" si="1"/>
        <v>24.771100000000001</v>
      </c>
      <c r="Z21" s="98">
        <f t="shared" si="1"/>
        <v>26.370699999999999</v>
      </c>
      <c r="AA21" s="98">
        <f t="shared" si="1"/>
        <v>8.9710999999999999</v>
      </c>
      <c r="AB21" s="98">
        <f t="shared" si="1"/>
        <v>14.110299999999999</v>
      </c>
      <c r="AC21" s="137">
        <f t="shared" si="1"/>
        <v>16.3018</v>
      </c>
    </row>
    <row r="22" spans="1:29" x14ac:dyDescent="0.25">
      <c r="A22" s="146" t="s">
        <v>44</v>
      </c>
      <c r="B22" s="14">
        <v>137926.6</v>
      </c>
      <c r="C22" s="14">
        <v>56918.6</v>
      </c>
      <c r="D22" s="14">
        <v>27301.200000000001</v>
      </c>
      <c r="E22" s="14">
        <v>18196.5</v>
      </c>
      <c r="F22" s="14">
        <v>11641.6</v>
      </c>
      <c r="G22" s="14">
        <v>15464.4</v>
      </c>
      <c r="H22" s="147">
        <v>8404.2999999999993</v>
      </c>
      <c r="I22" s="153">
        <v>29117.4</v>
      </c>
      <c r="J22" s="14">
        <v>7035.7</v>
      </c>
      <c r="K22" s="14">
        <v>1315</v>
      </c>
      <c r="L22" s="14">
        <v>11007.1</v>
      </c>
      <c r="M22" s="14">
        <v>1420.5</v>
      </c>
      <c r="N22" s="14">
        <v>1781.5</v>
      </c>
      <c r="O22" s="147">
        <v>6557.6</v>
      </c>
      <c r="P22" s="159"/>
      <c r="Q22" s="160" t="s">
        <v>44</v>
      </c>
      <c r="R22" s="131">
        <f t="shared" si="2"/>
        <v>63954.299999999996</v>
      </c>
      <c r="S22" s="15">
        <f t="shared" si="3"/>
        <v>28616.2</v>
      </c>
      <c r="T22" s="15">
        <f t="shared" si="4"/>
        <v>29203.599999999999</v>
      </c>
      <c r="U22" s="15">
        <f t="shared" si="5"/>
        <v>13062.1</v>
      </c>
      <c r="V22" s="15">
        <f t="shared" si="6"/>
        <v>17245.900000000001</v>
      </c>
      <c r="W22" s="132">
        <f t="shared" si="7"/>
        <v>14961.9</v>
      </c>
      <c r="X22" s="136">
        <f t="shared" si="8"/>
        <v>63.954299999999996</v>
      </c>
      <c r="Y22" s="98">
        <f t="shared" si="1"/>
        <v>28.616199999999999</v>
      </c>
      <c r="Z22" s="98">
        <f t="shared" si="1"/>
        <v>29.203599999999998</v>
      </c>
      <c r="AA22" s="98">
        <f t="shared" si="1"/>
        <v>13.062100000000001</v>
      </c>
      <c r="AB22" s="98">
        <f t="shared" si="1"/>
        <v>17.245900000000002</v>
      </c>
      <c r="AC22" s="137">
        <f t="shared" si="1"/>
        <v>14.9619</v>
      </c>
    </row>
    <row r="23" spans="1:29" ht="15.75" thickBot="1" x14ac:dyDescent="0.3">
      <c r="A23" s="148" t="s">
        <v>45</v>
      </c>
      <c r="B23" s="149">
        <v>127001.2</v>
      </c>
      <c r="C23" s="149">
        <v>56088</v>
      </c>
      <c r="D23" s="149">
        <v>24452.9</v>
      </c>
      <c r="E23" s="149">
        <v>17206</v>
      </c>
      <c r="F23" s="149">
        <v>5348.2</v>
      </c>
      <c r="G23" s="149">
        <v>15496.4</v>
      </c>
      <c r="H23" s="150">
        <v>8409.7999999999993</v>
      </c>
      <c r="I23" s="154">
        <v>31481.599999999999</v>
      </c>
      <c r="J23" s="149">
        <v>7593</v>
      </c>
      <c r="K23" s="149">
        <v>1702.7</v>
      </c>
      <c r="L23" s="149">
        <v>11854.4</v>
      </c>
      <c r="M23" s="149">
        <v>1846.3</v>
      </c>
      <c r="N23" s="149">
        <v>1875.1</v>
      </c>
      <c r="O23" s="150">
        <v>6610</v>
      </c>
      <c r="P23" s="159"/>
      <c r="Q23" s="161" t="s">
        <v>45</v>
      </c>
      <c r="R23" s="133">
        <f t="shared" si="2"/>
        <v>63681</v>
      </c>
      <c r="S23" s="134">
        <f t="shared" si="3"/>
        <v>26155.600000000002</v>
      </c>
      <c r="T23" s="134">
        <f t="shared" si="4"/>
        <v>29060.400000000001</v>
      </c>
      <c r="U23" s="134">
        <f t="shared" si="5"/>
        <v>7194.5</v>
      </c>
      <c r="V23" s="134">
        <f t="shared" si="6"/>
        <v>17371.5</v>
      </c>
      <c r="W23" s="135">
        <f t="shared" si="7"/>
        <v>15019.8</v>
      </c>
      <c r="X23" s="138">
        <f t="shared" si="8"/>
        <v>63.680999999999997</v>
      </c>
      <c r="Y23" s="139">
        <f t="shared" ref="Y23" si="9">S23/1000</f>
        <v>26.155600000000003</v>
      </c>
      <c r="Z23" s="139">
        <f t="shared" ref="Z23" si="10">T23/1000</f>
        <v>29.060400000000001</v>
      </c>
      <c r="AA23" s="139">
        <f t="shared" ref="AA23" si="11">U23/1000</f>
        <v>7.1944999999999997</v>
      </c>
      <c r="AB23" s="139">
        <f t="shared" ref="AB23" si="12">V23/1000</f>
        <v>17.371500000000001</v>
      </c>
      <c r="AC23" s="140">
        <f t="shared" ref="AC23" si="13">W23/1000</f>
        <v>15.0198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election activeCell="A12" sqref="A12"/>
    </sheetView>
  </sheetViews>
  <sheetFormatPr defaultRowHeight="15" x14ac:dyDescent="0.25"/>
  <cols>
    <col min="1" max="1" width="28.140625" customWidth="1"/>
    <col min="2" max="2" width="8.28515625" customWidth="1"/>
  </cols>
  <sheetData>
    <row r="1" spans="1:13" s="96" customFormat="1" x14ac:dyDescent="0.25">
      <c r="A1" s="8" t="s">
        <v>587</v>
      </c>
    </row>
    <row r="2" spans="1:13" s="96" customFormat="1" x14ac:dyDescent="0.25">
      <c r="A2" s="96" t="s">
        <v>241</v>
      </c>
    </row>
    <row r="3" spans="1:13" s="96" customFormat="1" x14ac:dyDescent="0.25"/>
    <row r="4" spans="1:13" x14ac:dyDescent="0.25">
      <c r="A4" s="11"/>
      <c r="B4" s="19">
        <v>2007</v>
      </c>
      <c r="C4" s="19">
        <v>2008</v>
      </c>
      <c r="D4" s="19">
        <v>2009</v>
      </c>
      <c r="E4" s="19">
        <v>2010</v>
      </c>
      <c r="F4" s="19">
        <v>2011</v>
      </c>
      <c r="G4" s="19">
        <v>2012</v>
      </c>
      <c r="H4" s="19">
        <v>2013</v>
      </c>
      <c r="I4" s="19">
        <v>2014</v>
      </c>
      <c r="J4" s="19">
        <v>2015</v>
      </c>
      <c r="K4" s="19">
        <v>2016</v>
      </c>
    </row>
    <row r="5" spans="1:13" x14ac:dyDescent="0.25">
      <c r="A5" s="11" t="s">
        <v>451</v>
      </c>
      <c r="B5" s="16">
        <v>6.4978397862794504</v>
      </c>
      <c r="C5" s="20">
        <v>8.3155106157248202</v>
      </c>
      <c r="D5" s="20">
        <v>7.9813340000000004</v>
      </c>
      <c r="E5" s="20">
        <v>7.2571289999999999</v>
      </c>
      <c r="F5" s="20">
        <v>7.2405059999999999</v>
      </c>
      <c r="G5" s="20">
        <v>7.2292820000000004</v>
      </c>
      <c r="H5" s="20">
        <v>5.2772300000000003</v>
      </c>
      <c r="I5" s="20">
        <v>3.9398520000000001</v>
      </c>
      <c r="J5" s="20">
        <v>2.5225812000000003</v>
      </c>
      <c r="K5" s="20">
        <v>9.2109399999999994E-2</v>
      </c>
      <c r="L5" s="17"/>
    </row>
    <row r="6" spans="1:13" x14ac:dyDescent="0.25">
      <c r="A6" s="11" t="s">
        <v>278</v>
      </c>
      <c r="B6" s="16"/>
      <c r="C6" s="20"/>
      <c r="D6" s="20"/>
      <c r="E6" s="20"/>
      <c r="F6" s="20"/>
      <c r="G6" s="20"/>
      <c r="H6" s="20">
        <v>2.1986119999999998</v>
      </c>
      <c r="I6" s="20">
        <v>3.5944919999999998</v>
      </c>
      <c r="J6" s="20">
        <v>6.3502919999999996</v>
      </c>
      <c r="K6" s="20">
        <v>8.6974350000000005</v>
      </c>
      <c r="L6" s="17"/>
    </row>
    <row r="7" spans="1:13" x14ac:dyDescent="0.25">
      <c r="A7" s="11" t="s">
        <v>492</v>
      </c>
      <c r="B7" s="16">
        <v>18.973221019263001</v>
      </c>
      <c r="C7" s="20">
        <v>24.740838265182202</v>
      </c>
      <c r="D7" s="20">
        <v>23.9045926910639</v>
      </c>
      <c r="E7" s="20">
        <v>23.0467961090588</v>
      </c>
      <c r="F7" s="20">
        <v>23.046796000000001</v>
      </c>
      <c r="G7" s="20">
        <v>22.969591999999999</v>
      </c>
      <c r="H7" s="20">
        <v>17.441952000000001</v>
      </c>
      <c r="I7" s="20">
        <v>4.1642400000000004</v>
      </c>
      <c r="J7" s="20">
        <v>1.08389</v>
      </c>
      <c r="K7" s="20">
        <v>0.79803999999999997</v>
      </c>
      <c r="L7" s="17"/>
    </row>
    <row r="8" spans="1:13" x14ac:dyDescent="0.25">
      <c r="A8" s="11" t="s">
        <v>279</v>
      </c>
      <c r="B8" s="16"/>
      <c r="C8" s="20"/>
      <c r="D8" s="20"/>
      <c r="E8" s="20"/>
      <c r="F8" s="20"/>
      <c r="G8" s="20"/>
      <c r="H8" s="20">
        <v>6.0330000000000004</v>
      </c>
      <c r="I8" s="20">
        <v>19.3109</v>
      </c>
      <c r="J8" s="20">
        <v>22.530193000000001</v>
      </c>
      <c r="K8" s="20">
        <v>22.530193000000001</v>
      </c>
      <c r="L8" s="17"/>
    </row>
    <row r="9" spans="1:13" x14ac:dyDescent="0.25">
      <c r="A9" s="11" t="s">
        <v>490</v>
      </c>
      <c r="B9" s="16">
        <v>6.2033800000000001</v>
      </c>
      <c r="C9" s="20">
        <v>8.1008779999999998</v>
      </c>
      <c r="D9" s="20">
        <v>7.7615530000000001</v>
      </c>
      <c r="E9" s="20">
        <v>7.2016369999999998</v>
      </c>
      <c r="F9" s="20">
        <v>7.1839890000000004</v>
      </c>
      <c r="G9" s="20">
        <v>7.159923</v>
      </c>
      <c r="H9" s="20">
        <v>7.159923</v>
      </c>
      <c r="I9" s="20">
        <v>8.4139339999999994</v>
      </c>
      <c r="J9" s="20">
        <v>9.2553269999999994</v>
      </c>
      <c r="K9" s="20">
        <v>13.882991000000001</v>
      </c>
      <c r="L9" s="17"/>
    </row>
    <row r="10" spans="1:13" x14ac:dyDescent="0.25">
      <c r="A10" s="1"/>
      <c r="B10" s="111">
        <f>SUM(B5:B9)</f>
        <v>31.674440805542449</v>
      </c>
      <c r="C10" s="10">
        <f t="shared" ref="C10:K10" si="0">SUM(C5:C9)</f>
        <v>41.157226880907025</v>
      </c>
      <c r="D10" s="10">
        <f t="shared" si="0"/>
        <v>39.6474796910639</v>
      </c>
      <c r="E10" s="10">
        <f t="shared" si="0"/>
        <v>37.505562109058801</v>
      </c>
      <c r="F10" s="10">
        <f t="shared" si="0"/>
        <v>37.471291000000001</v>
      </c>
      <c r="G10" s="10">
        <f t="shared" si="0"/>
        <v>37.358797000000003</v>
      </c>
      <c r="H10" s="10">
        <f t="shared" si="0"/>
        <v>38.110717000000001</v>
      </c>
      <c r="I10" s="10">
        <f t="shared" si="0"/>
        <v>39.423417999999998</v>
      </c>
      <c r="J10" s="10">
        <f t="shared" si="0"/>
        <v>41.742283200000003</v>
      </c>
      <c r="K10" s="10">
        <f t="shared" si="0"/>
        <v>46.000768399999998</v>
      </c>
      <c r="L10" s="17"/>
    </row>
    <row r="12" spans="1:13" x14ac:dyDescent="0.25">
      <c r="C12" s="58"/>
      <c r="D12" s="58"/>
      <c r="E12" s="58"/>
      <c r="F12" s="58"/>
      <c r="G12" s="58"/>
      <c r="H12" s="58"/>
      <c r="I12" s="58"/>
      <c r="J12" s="58"/>
      <c r="K12" s="58"/>
      <c r="M12" s="5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Q13" sqref="Q13"/>
    </sheetView>
  </sheetViews>
  <sheetFormatPr defaultRowHeight="15" x14ac:dyDescent="0.25"/>
  <cols>
    <col min="2" max="5" width="13.42578125" customWidth="1"/>
    <col min="6" max="9" width="11.42578125" customWidth="1"/>
  </cols>
  <sheetData>
    <row r="1" spans="1:9" s="96" customFormat="1" x14ac:dyDescent="0.25">
      <c r="A1" s="8" t="s">
        <v>493</v>
      </c>
    </row>
    <row r="2" spans="1:9" s="96" customFormat="1" x14ac:dyDescent="0.25">
      <c r="A2" s="8" t="s">
        <v>456</v>
      </c>
    </row>
    <row r="3" spans="1:9" s="96" customFormat="1" x14ac:dyDescent="0.25"/>
    <row r="4" spans="1:9" ht="75" x14ac:dyDescent="0.25">
      <c r="A4" s="165"/>
      <c r="B4" s="100" t="s">
        <v>280</v>
      </c>
      <c r="C4" s="100" t="s">
        <v>281</v>
      </c>
      <c r="D4" s="100" t="s">
        <v>210</v>
      </c>
      <c r="E4" s="100" t="s">
        <v>282</v>
      </c>
      <c r="F4" s="162" t="s">
        <v>465</v>
      </c>
      <c r="G4" s="162" t="s">
        <v>466</v>
      </c>
      <c r="H4" s="32" t="s">
        <v>467</v>
      </c>
      <c r="I4" s="32" t="s">
        <v>468</v>
      </c>
    </row>
    <row r="5" spans="1:9" x14ac:dyDescent="0.25">
      <c r="A5" s="166">
        <v>2008</v>
      </c>
      <c r="B5" s="37">
        <v>8939933.5651336294</v>
      </c>
      <c r="C5" s="37">
        <v>5425537.5459436784</v>
      </c>
      <c r="D5" s="37">
        <v>5295714.8443605704</v>
      </c>
      <c r="E5" s="37">
        <v>13406183.752726082</v>
      </c>
      <c r="F5" s="167">
        <f>B5/SUM($B$5:$E$5)</f>
        <v>0.27035514599537258</v>
      </c>
      <c r="G5" s="167">
        <f t="shared" ref="G5:I5" si="0">C5/SUM($B$5:$E$5)</f>
        <v>0.16407526797041175</v>
      </c>
      <c r="H5" s="167">
        <f t="shared" si="0"/>
        <v>0.16014926167693097</v>
      </c>
      <c r="I5" s="167">
        <f t="shared" si="0"/>
        <v>0.40542032435728464</v>
      </c>
    </row>
    <row r="6" spans="1:9" x14ac:dyDescent="0.25">
      <c r="A6" s="166">
        <v>2009</v>
      </c>
      <c r="B6" s="37">
        <v>8764509.5945700668</v>
      </c>
      <c r="C6" s="37">
        <v>5326819.8229647344</v>
      </c>
      <c r="D6" s="37">
        <v>5070062.5087239407</v>
      </c>
      <c r="E6" s="37">
        <v>12724534.764805136</v>
      </c>
      <c r="F6" s="164">
        <v>0.27487078169273799</v>
      </c>
      <c r="G6" s="164">
        <v>0.16705864861872088</v>
      </c>
      <c r="H6" s="164">
        <v>0.15900627752947949</v>
      </c>
      <c r="I6" s="164">
        <v>0.39906429215906158</v>
      </c>
    </row>
    <row r="7" spans="1:9" x14ac:dyDescent="0.25">
      <c r="A7" s="166">
        <v>2010</v>
      </c>
      <c r="B7" s="37">
        <v>8348997.0845000017</v>
      </c>
      <c r="C7" s="37">
        <v>4993003.1040000003</v>
      </c>
      <c r="D7" s="37">
        <v>4651777.4355000015</v>
      </c>
      <c r="E7" s="37">
        <v>12310147.266000008</v>
      </c>
      <c r="F7" s="164">
        <v>0.27550877039215094</v>
      </c>
      <c r="G7" s="164">
        <v>0.16476423836595636</v>
      </c>
      <c r="H7" s="164">
        <v>0.15350412371946712</v>
      </c>
      <c r="I7" s="164">
        <v>0.40622286752242548</v>
      </c>
    </row>
    <row r="8" spans="1:9" x14ac:dyDescent="0.25">
      <c r="A8" s="166">
        <v>2011</v>
      </c>
      <c r="B8" s="37">
        <v>8347991.3985000001</v>
      </c>
      <c r="C8" s="37">
        <v>5022890.8909999998</v>
      </c>
      <c r="D8" s="37">
        <v>4693374.1325000022</v>
      </c>
      <c r="E8" s="37">
        <v>12223045.30800001</v>
      </c>
      <c r="F8" s="164">
        <v>0.27562677827556997</v>
      </c>
      <c r="G8" s="164">
        <v>0.16584147824646767</v>
      </c>
      <c r="H8" s="164">
        <v>0.15496177818478782</v>
      </c>
      <c r="I8" s="164">
        <v>0.40356996529317452</v>
      </c>
    </row>
    <row r="9" spans="1:9" x14ac:dyDescent="0.25">
      <c r="A9" s="166">
        <v>2012</v>
      </c>
      <c r="B9" s="37">
        <v>8132120.9000000013</v>
      </c>
      <c r="C9" s="37">
        <v>5205751</v>
      </c>
      <c r="D9" s="37">
        <v>4759800.5999999996</v>
      </c>
      <c r="E9" s="37">
        <v>12101201.5</v>
      </c>
      <c r="F9" s="164">
        <v>0.26928556674000498</v>
      </c>
      <c r="G9" s="164">
        <v>0.17238228816081022</v>
      </c>
      <c r="H9" s="164">
        <v>0.15761516803573536</v>
      </c>
      <c r="I9" s="164">
        <v>0.40071697706344944</v>
      </c>
    </row>
    <row r="10" spans="1:9" x14ac:dyDescent="0.25">
      <c r="A10" s="166">
        <v>2013</v>
      </c>
      <c r="B10" s="37">
        <v>8721547.1000000015</v>
      </c>
      <c r="C10" s="37">
        <v>5326718</v>
      </c>
      <c r="D10" s="37">
        <v>4729362.3999999994</v>
      </c>
      <c r="E10" s="37">
        <v>12173166.5</v>
      </c>
      <c r="F10" s="164">
        <v>0.28178750761612131</v>
      </c>
      <c r="G10" s="164">
        <v>0.17210278999627601</v>
      </c>
      <c r="H10" s="164">
        <v>0.15280261953861343</v>
      </c>
      <c r="I10" s="164">
        <v>0.39330708284898924</v>
      </c>
    </row>
    <row r="11" spans="1:9" x14ac:dyDescent="0.25">
      <c r="A11" s="166">
        <v>2014</v>
      </c>
      <c r="B11" s="37">
        <v>8933303</v>
      </c>
      <c r="C11" s="37">
        <v>5246782</v>
      </c>
      <c r="D11" s="37">
        <v>4871598</v>
      </c>
      <c r="E11" s="37">
        <v>11899384</v>
      </c>
      <c r="F11" s="164">
        <v>0.28862665703899643</v>
      </c>
      <c r="G11" s="164">
        <v>0.16951861465712958</v>
      </c>
      <c r="H11" s="164">
        <v>0.15739677084476603</v>
      </c>
      <c r="I11" s="164">
        <v>0.38445795745910794</v>
      </c>
    </row>
    <row r="12" spans="1:9" x14ac:dyDescent="0.25">
      <c r="A12" s="166">
        <v>2015</v>
      </c>
      <c r="B12" s="37">
        <v>9287007</v>
      </c>
      <c r="C12" s="37">
        <v>5492849</v>
      </c>
      <c r="D12" s="37">
        <v>5140484</v>
      </c>
      <c r="E12" s="37">
        <v>12543533</v>
      </c>
      <c r="F12" s="164">
        <v>0.28607205923951218</v>
      </c>
      <c r="G12" s="164">
        <v>0.16919881986970561</v>
      </c>
      <c r="H12" s="164">
        <v>0.15834475449063024</v>
      </c>
      <c r="I12" s="164">
        <v>0.38638436640015195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39</vt:i4>
      </vt:variant>
    </vt:vector>
  </HeadingPairs>
  <TitlesOfParts>
    <vt:vector size="39" baseType="lpstr">
      <vt:lpstr>Estonian R&amp;D system</vt:lpstr>
      <vt:lpstr>1.1</vt:lpstr>
      <vt:lpstr>1.2</vt:lpstr>
      <vt:lpstr>1.3</vt:lpstr>
      <vt:lpstr>1.4</vt:lpstr>
      <vt:lpstr>1.5</vt:lpstr>
      <vt:lpstr>1.6</vt:lpstr>
      <vt:lpstr>1.7</vt:lpstr>
      <vt:lpstr>1.8</vt:lpstr>
      <vt:lpstr>T1.1</vt:lpstr>
      <vt:lpstr>T1.2</vt:lpstr>
      <vt:lpstr>1.9</vt:lpstr>
      <vt:lpstr>1.10</vt:lpstr>
      <vt:lpstr>1.11</vt:lpstr>
      <vt:lpstr>2.1</vt:lpstr>
      <vt:lpstr>2.2</vt:lpstr>
      <vt:lpstr>2.3</vt:lpstr>
      <vt:lpstr>2.4</vt:lpstr>
      <vt:lpstr>2.5</vt:lpstr>
      <vt:lpstr>2.6</vt:lpstr>
      <vt:lpstr>2.7</vt:lpstr>
      <vt:lpstr>2.8</vt:lpstr>
      <vt:lpstr>2.9</vt:lpstr>
      <vt:lpstr>3.1</vt:lpstr>
      <vt:lpstr>3.2</vt:lpstr>
      <vt:lpstr>3.3&amp;T3.1</vt:lpstr>
      <vt:lpstr>3.4</vt:lpstr>
      <vt:lpstr>3.5</vt:lpstr>
      <vt:lpstr>T4.1.</vt:lpstr>
      <vt:lpstr>4.1</vt:lpstr>
      <vt:lpstr>4.2</vt:lpstr>
      <vt:lpstr>4.3</vt:lpstr>
      <vt:lpstr>4.4</vt:lpstr>
      <vt:lpstr>4.5</vt:lpstr>
      <vt:lpstr>4.6</vt:lpstr>
      <vt:lpstr>4.7</vt:lpstr>
      <vt:lpstr>4.8</vt:lpstr>
      <vt:lpstr>4.9</vt:lpstr>
      <vt:lpstr>4.10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Raudvere</dc:creator>
  <cp:lastModifiedBy>Maarja Sillaste</cp:lastModifiedBy>
  <dcterms:created xsi:type="dcterms:W3CDTF">2016-07-08T11:17:18Z</dcterms:created>
  <dcterms:modified xsi:type="dcterms:W3CDTF">2017-05-10T11:55:29Z</dcterms:modified>
</cp:coreProperties>
</file>